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6" windowHeight="7380" activeTab="2"/>
  </bookViews>
  <sheets>
    <sheet name="HIO" sheetId="1" r:id="rId1"/>
    <sheet name="HCP" sheetId="6" r:id="rId2"/>
    <sheet name="Admission" sheetId="5" r:id="rId3"/>
    <sheet name="PPN" sheetId="7" r:id="rId4"/>
    <sheet name="Sheet1" sheetId="4" state="hidden" r:id="rId5"/>
  </sheets>
  <externalReferences>
    <externalReference r:id="rId6"/>
  </externalReferences>
  <definedNames>
    <definedName name="_xlnm._FilterDatabase" localSheetId="2" hidden="1">Admission!$A$3:$AR$3</definedName>
    <definedName name="Province">Table1[#All]</definedName>
  </definedNames>
  <calcPr calcId="144525"/>
</workbook>
</file>

<file path=xl/calcChain.xml><?xml version="1.0" encoding="utf-8"?>
<calcChain xmlns="http://schemas.openxmlformats.org/spreadsheetml/2006/main">
  <c r="B6" i="7" l="1"/>
  <c r="B5" i="7"/>
  <c r="B4" i="7"/>
  <c r="M141" i="5"/>
  <c r="J141" i="5"/>
  <c r="M139" i="5"/>
  <c r="J139" i="5"/>
  <c r="K128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M37" i="5"/>
  <c r="J37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80" i="6"/>
  <c r="G63" i="6"/>
  <c r="F63" i="6"/>
  <c r="J57" i="6"/>
  <c r="F57" i="6"/>
  <c r="J38" i="6"/>
  <c r="I38" i="6"/>
  <c r="H38" i="6"/>
  <c r="G38" i="6"/>
  <c r="F38" i="6"/>
  <c r="E38" i="6"/>
  <c r="J37" i="6"/>
  <c r="I37" i="6"/>
  <c r="J36" i="6"/>
  <c r="I36" i="6"/>
  <c r="J35" i="6"/>
  <c r="I35" i="6"/>
  <c r="J34" i="6"/>
  <c r="I34" i="6"/>
  <c r="J33" i="6"/>
  <c r="I33" i="6"/>
  <c r="J32" i="6"/>
  <c r="I32" i="6"/>
  <c r="H27" i="6"/>
  <c r="H24" i="6"/>
  <c r="I103" i="1"/>
  <c r="H103" i="1"/>
  <c r="I102" i="1"/>
  <c r="H102" i="1"/>
  <c r="H93" i="1"/>
  <c r="G93" i="1"/>
  <c r="F93" i="1"/>
  <c r="E93" i="1"/>
  <c r="H81" i="1"/>
  <c r="G81" i="1"/>
  <c r="F81" i="1"/>
  <c r="E81" i="1"/>
  <c r="I63" i="1"/>
  <c r="H63" i="1"/>
  <c r="G63" i="1"/>
  <c r="F63" i="1"/>
  <c r="E63" i="1"/>
  <c r="I62" i="1"/>
  <c r="H62" i="1"/>
  <c r="G62" i="1"/>
  <c r="F62" i="1"/>
  <c r="E62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I28" i="1"/>
  <c r="H28" i="1"/>
  <c r="G28" i="1"/>
  <c r="F28" i="1"/>
  <c r="E28" i="1"/>
  <c r="D28" i="1"/>
  <c r="I27" i="1"/>
  <c r="H27" i="1"/>
  <c r="G27" i="1"/>
  <c r="F27" i="1"/>
  <c r="H22" i="1"/>
  <c r="F22" i="1"/>
  <c r="H21" i="1"/>
  <c r="F21" i="1"/>
  <c r="H20" i="1"/>
  <c r="H14" i="1"/>
</calcChain>
</file>

<file path=xl/sharedStrings.xml><?xml version="1.0" encoding="utf-8"?>
<sst xmlns="http://schemas.openxmlformats.org/spreadsheetml/2006/main" count="974" uniqueCount="486">
  <si>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</si>
  <si>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</si>
  <si>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</si>
  <si>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</si>
  <si>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</si>
  <si>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March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</si>
  <si>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</si>
  <si>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</si>
  <si>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</si>
  <si>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</si>
  <si>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</si>
  <si>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</si>
  <si>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</si>
  <si>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07/04/2020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</si>
  <si>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</si>
  <si>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</si>
  <si>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</si>
  <si>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</si>
  <si>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</si>
  <si>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</si>
  <si>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</si>
  <si>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</si>
  <si>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</si>
  <si>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</si>
  <si>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</si>
  <si>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</si>
  <si>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</si>
  <si>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</si>
  <si>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</si>
  <si>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</si>
  <si>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</si>
  <si>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</si>
  <si>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</si>
  <si>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</si>
  <si>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</si>
  <si>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</si>
  <si>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</si>
  <si>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</si>
  <si>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</si>
  <si>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</si>
  <si>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</si>
  <si>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</si>
  <si>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</si>
  <si>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</si>
  <si>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</si>
  <si>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</si>
  <si>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</si>
  <si>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</si>
  <si>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</si>
  <si>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</si>
  <si>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</si>
  <si>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</si>
  <si>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</si>
  <si>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</si>
  <si>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</si>
  <si>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</si>
  <si>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</si>
  <si>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</si>
  <si>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</si>
  <si>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</si>
  <si>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</si>
  <si>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</si>
  <si>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</si>
  <si>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</si>
  <si>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</si>
  <si>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</si>
  <si>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</si>
  <si>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</si>
  <si>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</si>
  <si>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</si>
  <si>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Cholilethiasis</t>
  </si>
  <si>
    <t>Abdominal pain/Calculus, ureter</t>
  </si>
  <si>
    <t>Fracture /Others Truma/Head Injury</t>
  </si>
  <si>
    <t>Ovarian cyst</t>
  </si>
  <si>
    <t xml:space="preserve">Cellulitis/abscess, </t>
  </si>
  <si>
    <t>Uterus, hypertrophy</t>
  </si>
  <si>
    <t>HERNIOTOMY</t>
  </si>
  <si>
    <t>Others</t>
  </si>
  <si>
    <t xml:space="preserve">Total </t>
  </si>
  <si>
    <t>b. Non-surgical Admissions  (private hospitals include both for-profit and NGO)</t>
  </si>
  <si>
    <t>Gastroenteritis, infectious</t>
  </si>
  <si>
    <t>Septicimia/Fever</t>
  </si>
  <si>
    <t>Br.Asthma/COPD/Bronchitis</t>
  </si>
  <si>
    <t>Chronic ischemic heart disease, other</t>
  </si>
  <si>
    <t>Sepsis, neonatal</t>
  </si>
  <si>
    <t>Pneumonia/URTI</t>
  </si>
  <si>
    <t>Hypertenstion/CVA</t>
  </si>
  <si>
    <t>Others (UTI)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</si>
  <si>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</si>
  <si>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</si>
  <si>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</si>
  <si>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</si>
  <si>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</si>
  <si>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</si>
  <si>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</si>
  <si>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</si>
  <si>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</si>
  <si>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</si>
  <si>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</si>
  <si>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</si>
  <si>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</si>
  <si>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</si>
  <si>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</si>
  <si>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</si>
  <si>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</si>
  <si>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</si>
  <si>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</si>
  <si>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</si>
  <si>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</si>
  <si>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</si>
  <si>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</si>
  <si>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</si>
  <si>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</si>
  <si>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</si>
  <si>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</si>
  <si>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</si>
  <si>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</si>
  <si>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</si>
  <si>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</si>
  <si>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</si>
  <si>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</si>
  <si>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</si>
  <si>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</si>
  <si>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 xml:space="preserve"> Reporting Month Mar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</si>
  <si>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</si>
  <si>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</si>
  <si>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</si>
  <si>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</si>
  <si>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</si>
  <si>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</si>
  <si>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</si>
  <si>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</si>
  <si>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</si>
  <si>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</si>
  <si>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</si>
  <si>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</si>
  <si>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</si>
  <si>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</si>
  <si>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</si>
  <si>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</si>
  <si>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</si>
  <si>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</si>
  <si>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</si>
  <si>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</si>
  <si>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</si>
  <si>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</si>
  <si>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</si>
  <si>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</si>
  <si>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</si>
  <si>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</si>
  <si>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Br.Asthma/bronchitis/COPD</t>
  </si>
  <si>
    <t>Pregnancy e Complications</t>
  </si>
  <si>
    <t>Fracture /Other Tuma</t>
  </si>
  <si>
    <t>Abdominal pain/Calculus Ureter</t>
  </si>
  <si>
    <t>Hypertension, benign</t>
  </si>
  <si>
    <t>CVA, late effect, unspec.</t>
  </si>
  <si>
    <t>Urinary tract infection, unspec./pyuria</t>
  </si>
  <si>
    <t>Intestinal obstruction, unspec.</t>
  </si>
  <si>
    <t>Diabetes I, uncontrolled</t>
  </si>
  <si>
    <t>Anemia, other, unspec.</t>
  </si>
  <si>
    <t>Tonsillitis, acute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</si>
  <si>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</si>
  <si>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</si>
  <si>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</si>
  <si>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</si>
  <si>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</si>
  <si>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</si>
  <si>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</si>
  <si>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</si>
  <si>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</si>
  <si>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</si>
  <si>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</si>
  <si>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</si>
  <si>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>Claims submitted during the reporting month*Inculding CMH six Reimburesments</t>
  </si>
  <si>
    <t>Cumulative claims submitted so far**including three missing  GMC reimburesmntes  last Jan-2018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</si>
  <si>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</si>
  <si>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</si>
  <si>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</si>
  <si>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</si>
  <si>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</si>
  <si>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</si>
  <si>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</si>
  <si>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</si>
  <si>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</si>
  <si>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</si>
  <si>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</si>
  <si>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</si>
  <si>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</si>
  <si>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</si>
  <si>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</si>
  <si>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</si>
  <si>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</si>
  <si>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</si>
  <si>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</si>
  <si>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</si>
  <si>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</si>
  <si>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</si>
  <si>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Mar-2020</t>
  </si>
  <si>
    <t>.</t>
  </si>
  <si>
    <t xml:space="preserve">                        Hoptialization-wise Cases </t>
  </si>
  <si>
    <t>S.No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</si>
  <si>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</si>
  <si>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</si>
  <si>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</si>
  <si>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</si>
  <si>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</si>
  <si>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</si>
  <si>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</si>
  <si>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</si>
  <si>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</si>
  <si>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</si>
  <si>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</si>
  <si>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</si>
  <si>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RUBINA</t>
  </si>
  <si>
    <t>SVD</t>
  </si>
  <si>
    <t xml:space="preserve">SEHHAT FOUNDATION </t>
  </si>
  <si>
    <t>CHAMMOGER</t>
  </si>
  <si>
    <t>DILBAR KHAN</t>
  </si>
  <si>
    <t>Fever, unspec.</t>
  </si>
  <si>
    <t>City Hosptial Gilgit</t>
  </si>
  <si>
    <t>CHAKARKOTE</t>
  </si>
  <si>
    <t>03469750517</t>
  </si>
  <si>
    <t>ARZOO</t>
  </si>
  <si>
    <t>Appendicitis, acute w/ gen. peritonitis</t>
  </si>
  <si>
    <t>SYEDABAD CHAMUGAD</t>
  </si>
  <si>
    <t>0312593517</t>
  </si>
  <si>
    <t>NOOR JAHAN</t>
  </si>
  <si>
    <t>Jutial Gilgit</t>
  </si>
  <si>
    <t>03455904255</t>
  </si>
  <si>
    <t>KALSOOM</t>
  </si>
  <si>
    <t>SAKWAR</t>
  </si>
  <si>
    <t>03179394116</t>
  </si>
  <si>
    <t>AZIZ ULLAH</t>
  </si>
  <si>
    <t>COPD, NOS</t>
  </si>
  <si>
    <t>JALal Abad</t>
  </si>
  <si>
    <t>03129809544</t>
  </si>
  <si>
    <t>SADIQA</t>
  </si>
  <si>
    <t>SHAROTE</t>
  </si>
  <si>
    <t>03555355240</t>
  </si>
  <si>
    <t>MOULA JAN</t>
  </si>
  <si>
    <t>0355516350</t>
  </si>
  <si>
    <t>HINA</t>
  </si>
  <si>
    <t>City hosptial Gilgit</t>
  </si>
  <si>
    <t>DAMOTE</t>
  </si>
  <si>
    <t>BIBI FATIMA</t>
  </si>
  <si>
    <t>BIBI SHAFIA</t>
  </si>
  <si>
    <t>PADI BANGALA</t>
  </si>
  <si>
    <t>AIMAN SAHIR</t>
  </si>
  <si>
    <t>MINOR</t>
  </si>
  <si>
    <t>NOOR NISA</t>
  </si>
  <si>
    <t>JALAL ABAD</t>
  </si>
  <si>
    <t>JUMA SHAH</t>
  </si>
  <si>
    <t>ASthma, unspec.</t>
  </si>
  <si>
    <t>KALAHOOR</t>
  </si>
  <si>
    <t>IRSHAD</t>
  </si>
  <si>
    <t>Abscess, bursa</t>
  </si>
  <si>
    <t>BASEEN</t>
  </si>
  <si>
    <t>NORIN</t>
  </si>
  <si>
    <t>AHMAD SAEED</t>
  </si>
  <si>
    <t>Abdominal pain, unspec.</t>
  </si>
  <si>
    <t>Jaglot damote</t>
  </si>
  <si>
    <t>ABDUL MOHD</t>
  </si>
  <si>
    <t>DHQ Hospital Gilgit</t>
  </si>
  <si>
    <t>SARTAJ</t>
  </si>
  <si>
    <t>Asthma, extrinsic, acute exacerbation</t>
  </si>
  <si>
    <t>GUL NASREEN</t>
  </si>
  <si>
    <t>paidin dass</t>
  </si>
  <si>
    <t>RAZIYA</t>
  </si>
  <si>
    <t>bermass</t>
  </si>
  <si>
    <t>SABAHAT</t>
  </si>
  <si>
    <t>Head injury, NOS</t>
  </si>
  <si>
    <t>jalal abad</t>
  </si>
  <si>
    <t>LAL NAMA</t>
  </si>
  <si>
    <t>Cholelithiasis, NOS</t>
  </si>
  <si>
    <t>chita colony gilgit</t>
  </si>
  <si>
    <t>RAQEEB</t>
  </si>
  <si>
    <t>Appendicitis, acute w/o peritonitis</t>
  </si>
  <si>
    <t>skarque</t>
  </si>
  <si>
    <t>ALIYAN</t>
  </si>
  <si>
    <t>mahmmad abad</t>
  </si>
  <si>
    <t>AMINA</t>
  </si>
  <si>
    <t>Basin</t>
  </si>
  <si>
    <t>SALMA</t>
  </si>
  <si>
    <t>bagroate</t>
  </si>
  <si>
    <t>SHERBAZ KHAN</t>
  </si>
  <si>
    <t>khomer</t>
  </si>
  <si>
    <t>03131517764</t>
  </si>
  <si>
    <t>NASIMA KHATOON</t>
  </si>
  <si>
    <t>ISRAR BEGUM</t>
  </si>
  <si>
    <t>GMC</t>
  </si>
  <si>
    <t>SHPI- Target/Wider Inpatient Hospitalization Report for Mar-20</t>
  </si>
  <si>
    <t xml:space="preserve">.                        Hoptialization-wise Cases </t>
  </si>
  <si>
    <t>ASAN ALI KHAN</t>
  </si>
  <si>
    <t>Bronchitis, acute</t>
  </si>
  <si>
    <t>ceena health</t>
  </si>
  <si>
    <t>05811-455363</t>
  </si>
  <si>
    <t>YASMEEN</t>
  </si>
  <si>
    <t>Upper respiratory infection, acute, NOS</t>
  </si>
  <si>
    <t>IRFAN</t>
  </si>
  <si>
    <t>BASHARAT</t>
  </si>
  <si>
    <t>Septicemia, gram-negative, unspec.</t>
  </si>
  <si>
    <t>MIR WALI</t>
  </si>
  <si>
    <t>Sonikote</t>
  </si>
  <si>
    <t>ALI HURMAT</t>
  </si>
  <si>
    <t>JK#01 SULTANBAD</t>
  </si>
  <si>
    <t>RUBINA BEGUM</t>
  </si>
  <si>
    <t>MUHAMMADABAD</t>
  </si>
  <si>
    <t>AFIA</t>
  </si>
  <si>
    <t>Gastritis, unspec. w/o hemorrhage</t>
  </si>
  <si>
    <t>ELYSIAN SCHOOL</t>
  </si>
  <si>
    <t>HASSAN QABOON</t>
  </si>
  <si>
    <t>GUL ROKH AZIZ</t>
  </si>
  <si>
    <t>SMA Syndrome</t>
  </si>
  <si>
    <t>SHAGUFTA NAZ</t>
  </si>
  <si>
    <t>SVD e EPI</t>
  </si>
  <si>
    <t>SANIA</t>
  </si>
  <si>
    <t>Gastritis, alcoholic, w/o hemorrhage</t>
  </si>
  <si>
    <t>YASIN COLONY</t>
  </si>
  <si>
    <t>B/O SAMINA</t>
  </si>
  <si>
    <t>Jaundice, newborn, unspec.</t>
  </si>
  <si>
    <t>OSHIKHANDASS</t>
  </si>
  <si>
    <t>SAFA BIBI</t>
  </si>
  <si>
    <t>GILGIT</t>
  </si>
  <si>
    <t>B/O SARFA(NEW BORN)</t>
  </si>
  <si>
    <t>sonikote</t>
  </si>
  <si>
    <t>BIBI TAWOOS</t>
  </si>
  <si>
    <t>Calculus, ureter</t>
  </si>
  <si>
    <t>DANYORE</t>
  </si>
  <si>
    <t>ARHAN AHMAD</t>
  </si>
  <si>
    <t>NOMAL</t>
  </si>
  <si>
    <t>IZA JAFFAR</t>
  </si>
  <si>
    <t>ZULFIQARABAD</t>
  </si>
  <si>
    <t>SUMARA</t>
  </si>
  <si>
    <t>BIBI ROSE</t>
  </si>
  <si>
    <t>ZULFIARABAD</t>
  </si>
  <si>
    <t>YOURMAS BEGUM</t>
  </si>
  <si>
    <t>SULTANABAD</t>
  </si>
  <si>
    <t>YARMAS BEGUM</t>
  </si>
  <si>
    <t>SIDRA BAIG</t>
  </si>
  <si>
    <t>FPAP</t>
  </si>
  <si>
    <t>AMINABAD 1</t>
  </si>
  <si>
    <t>BIBI RAFIA</t>
  </si>
  <si>
    <t>Elec-LSCS</t>
  </si>
  <si>
    <t>0355-5110015</t>
  </si>
  <si>
    <t>PARVEEN AKHTAR</t>
  </si>
  <si>
    <t>Sehhat Foundatio Hospital</t>
  </si>
  <si>
    <t xml:space="preserve">DANYORE </t>
  </si>
  <si>
    <t>ALIA TEANA</t>
  </si>
  <si>
    <t>IUD(SVD)</t>
  </si>
  <si>
    <t>SAHIBA PERVEEN</t>
  </si>
  <si>
    <t>Emg LSCS</t>
  </si>
  <si>
    <t>BABY OF SAHIBA</t>
  </si>
  <si>
    <t>QUWAT JAN</t>
  </si>
  <si>
    <t>SALEEM ULLAH BAIG</t>
  </si>
  <si>
    <t>Form, other</t>
  </si>
  <si>
    <t>FAHMIDA</t>
  </si>
  <si>
    <t>AMBREEN BANO</t>
  </si>
  <si>
    <t>KHURAM ADIL</t>
  </si>
  <si>
    <t>LALI</t>
  </si>
  <si>
    <t>NADIR ALI SHAH</t>
  </si>
  <si>
    <t>Fracture lower arm, healing, aftercare</t>
  </si>
  <si>
    <t>BULBUL JAN</t>
  </si>
  <si>
    <t>MUSA BAIG</t>
  </si>
  <si>
    <t>MOHD AZIM KHAN</t>
  </si>
  <si>
    <t>Pneumonia, unspec.</t>
  </si>
  <si>
    <t>BIBI SALMA</t>
  </si>
  <si>
    <t>Cerebral aneurysm, nonruptured</t>
  </si>
  <si>
    <t>paraplegia</t>
  </si>
  <si>
    <t>KIRSHMA</t>
  </si>
  <si>
    <t>AFLATOON</t>
  </si>
  <si>
    <t>RAKISH MUSA</t>
  </si>
  <si>
    <t>Pleural effusion, NOS</t>
  </si>
  <si>
    <t>GULBAHAR</t>
  </si>
  <si>
    <t>Cystitis, acute</t>
  </si>
  <si>
    <t>RAIHANA</t>
  </si>
  <si>
    <t>DHQ HOPITAL</t>
  </si>
  <si>
    <t>SANAN ABBAS (NEW BORN)</t>
  </si>
  <si>
    <t>ALI MURAD</t>
  </si>
  <si>
    <t>truma foot</t>
  </si>
  <si>
    <t>HASEEB RAHIM</t>
  </si>
  <si>
    <t>ZAHRIMA</t>
  </si>
  <si>
    <t>Asthma, unspec.</t>
  </si>
  <si>
    <t>SABEEN</t>
  </si>
  <si>
    <t>ZARAWAR KHAN</t>
  </si>
  <si>
    <t>JAHAN BIBI</t>
  </si>
  <si>
    <t>Taj Bibi</t>
  </si>
  <si>
    <t>SUMERA PERVEEN</t>
  </si>
  <si>
    <t>Pelvic inflammatory disease, unspec.</t>
  </si>
  <si>
    <t>GOHAR NASAB</t>
  </si>
  <si>
    <t>Radicularpathy</t>
  </si>
  <si>
    <t>NASIHAT KHAN</t>
  </si>
  <si>
    <t>SHUKOOR NAMA</t>
  </si>
  <si>
    <t>BIBI ALAM</t>
  </si>
  <si>
    <t>ABDUL MANAF</t>
  </si>
  <si>
    <t>Hypothermia</t>
  </si>
  <si>
    <t>TAIKULI</t>
  </si>
  <si>
    <t>RASHIDA BIBI</t>
  </si>
  <si>
    <t>AZHAR UDDIN</t>
  </si>
  <si>
    <t>CRIF WITH K-WIRE</t>
  </si>
  <si>
    <t>ISHTIAQ</t>
  </si>
  <si>
    <t>Impaction of intestine</t>
  </si>
  <si>
    <t>MIR THANAT</t>
  </si>
  <si>
    <t>ANIKA</t>
  </si>
  <si>
    <t>MUSLIMA</t>
  </si>
  <si>
    <t>BOBULI</t>
  </si>
  <si>
    <t>ACS</t>
  </si>
  <si>
    <t>REFERRED TO GMC</t>
  </si>
  <si>
    <t>RASHMA</t>
  </si>
  <si>
    <t>Pharyngitis, acute</t>
  </si>
  <si>
    <t>HALIMA BIBI</t>
  </si>
  <si>
    <t>ZOHRALO</t>
  </si>
  <si>
    <t>BULBUL AMAN SHAH</t>
  </si>
  <si>
    <t>SITARA</t>
  </si>
  <si>
    <t>SAHIBA BEGUM</t>
  </si>
  <si>
    <t>AFI</t>
  </si>
  <si>
    <t>BABA JAN</t>
  </si>
  <si>
    <t>AHSAN GULWANA</t>
  </si>
  <si>
    <t>Renal insufficiency, acute</t>
  </si>
  <si>
    <t>ZULFISHAN</t>
  </si>
  <si>
    <t>FAIZAN ALI</t>
  </si>
  <si>
    <t>ORAL THRUSH</t>
  </si>
  <si>
    <t>SAMINA PERVEEN</t>
  </si>
  <si>
    <t>KAWISH</t>
  </si>
  <si>
    <t>SAMINA</t>
  </si>
  <si>
    <t>Asthma, ext., w/ status asthmaticus</t>
  </si>
  <si>
    <t>TAI KULI</t>
  </si>
  <si>
    <t>SANA(NEW BABY)</t>
  </si>
  <si>
    <t>Jaundice, newborn, breast milk</t>
  </si>
  <si>
    <t>SHAHROOM</t>
  </si>
  <si>
    <t>BIBI HOOR</t>
  </si>
  <si>
    <t>Cholecystitis, acute</t>
  </si>
  <si>
    <t>Jaundice</t>
  </si>
  <si>
    <t>YOURMAST</t>
  </si>
  <si>
    <t>Asthma, intrinsic w/ acute exacerbation</t>
  </si>
  <si>
    <t>FARYAD NISA</t>
  </si>
  <si>
    <t>GUL ZAREEN</t>
  </si>
  <si>
    <t>ZAHIDA BIBI</t>
  </si>
  <si>
    <t>Hepatitis, chronic, unspec.</t>
  </si>
  <si>
    <t>BAKHTAWAR KHAN</t>
  </si>
  <si>
    <t>AINEE</t>
  </si>
  <si>
    <t>ROZINA SHAHEEN</t>
  </si>
  <si>
    <t>ZAYEET SULTAN</t>
  </si>
  <si>
    <t>SHAZIA BIBI</t>
  </si>
  <si>
    <t>Total Patients=129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</si>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</sst>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7" formatCode="d\-mmm\-yyyy;@"/>
    <numFmt numFmtId="169" formatCode="&quot;£&quot;#,##0.00;[Red]\-&quot;£&quot;#,##0.00"/>
    <numFmt numFmtId="170" formatCode="_ * #,##0.00_ ;_ * \-#,##0.00_ ;_ * &quot;-&quot;??_ ;_ @_ "/>
    <numFmt numFmtId="171" formatCode="[$-409]d\-mmm\-yyyy;@"/>
    <numFmt numFmtId="172" formatCode="[$-409]dd\-mmm\-yy;@"/>
    <numFmt numFmtId="173" formatCode="dd\-mmm\-yy"/>
    <numFmt numFmtId="174" formatCode="[$-409]d\-mmm\-yy;@"/>
    <numFmt numFmtId="175" formatCode="_(* #,##0_);_(* \(#,##0\);_(* &quot;-&quot;??_);_(@_)"/>
    <numFmt numFmtId="176" formatCode="_ * #,##0_ ;_ * \-#,##0_ ;_ * &quot;-&quot;??_ ;_ @_ "/>
    <numFmt numFmtId="177" formatCode="0.0"/>
    <numFmt numFmtId="178" formatCode="dd\-mmm"/>
    <numFmt numFmtId="179" formatCode="0_ "/>
    <numFmt numFmtId="180" formatCode="0.00_ "/>
  </numFmts>
  <fonts count="62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10"/>
      <color theme="1"/>
      <name val="Calibri"/>
      <charset val="134"/>
      <scheme val="minor"/>
    </font>
    <font>
      <sz val="10"/>
      <name val="Arial"/>
    </font>
    <font>
      <sz val="10"/>
      <color indexed="8"/>
      <name val="Arial"/>
    </font>
    <font>
      <sz val="10"/>
      <color theme="1"/>
      <name val="Calibri"/>
      <scheme val="minor"/>
    </font>
    <font>
      <b/>
      <sz val="10"/>
      <color theme="1"/>
      <name val="Verdana"/>
      <charset val="134"/>
    </font>
    <font>
      <sz val="10"/>
      <color theme="1"/>
      <name val="Arial"/>
      <charset val="134"/>
    </font>
    <font>
      <sz val="10"/>
      <color theme="1"/>
      <name val="Arial"/>
    </font>
    <font>
      <sz val="9"/>
      <color theme="1"/>
      <name val="Arial"/>
    </font>
    <font>
      <sz val="12"/>
      <name val="Arial"/>
    </font>
    <font>
      <sz val="10"/>
      <color indexed="8"/>
      <name val="Calibri"/>
    </font>
    <font>
      <sz val="8"/>
      <color indexed="8"/>
      <name val="Calibri"/>
    </font>
    <font>
      <sz val="8"/>
      <name val="Arial"/>
    </font>
    <font>
      <sz val="8"/>
      <color indexed="8"/>
      <name val="Arial"/>
    </font>
    <font>
      <sz val="9"/>
      <color indexed="8"/>
      <name val="Calibri"/>
    </font>
    <font>
      <sz val="9"/>
      <color indexed="8"/>
      <name val="Arial"/>
    </font>
    <font>
      <b/>
      <sz val="10"/>
      <color indexed="8"/>
      <name val="Calibri"/>
    </font>
    <font>
      <b/>
      <sz val="10"/>
      <color theme="0"/>
      <name val="Verdana"/>
      <charset val="134"/>
    </font>
    <font>
      <sz val="10"/>
      <name val="Calibri"/>
      <charset val="134"/>
      <scheme val="minor"/>
    </font>
    <font>
      <sz val="10"/>
      <name val="Arial"/>
      <charset val="134"/>
    </font>
    <font>
      <sz val="10"/>
      <name val="Calibri"/>
    </font>
    <font>
      <b/>
      <sz val="10"/>
      <name val="Calibri"/>
    </font>
    <font>
      <sz val="11"/>
      <color indexed="8"/>
      <name val="Calibri"/>
    </font>
    <font>
      <b/>
      <sz val="10"/>
      <color indexed="8"/>
      <name val="Arial"/>
    </font>
    <font>
      <sz val="8"/>
      <color theme="1"/>
      <name val="Calibri"/>
      <scheme val="minor"/>
    </font>
    <font>
      <sz val="11"/>
      <name val="Calibri"/>
    </font>
    <font>
      <sz val="9"/>
      <name val="Arial"/>
    </font>
    <font>
      <sz val="11"/>
      <color theme="1"/>
      <name val="Calibri"/>
      <scheme val="minor"/>
    </font>
    <font>
      <sz val="11"/>
      <name val="Arial"/>
    </font>
    <font>
      <b/>
      <sz val="10"/>
      <color theme="1"/>
      <name val="Arial"/>
      <charset val="134"/>
    </font>
    <font>
      <sz val="11"/>
      <name val="Calibri"/>
      <charset val="134"/>
    </font>
    <font>
      <b/>
      <sz val="10"/>
      <color theme="1"/>
      <name val="Calibri"/>
      <charset val="134"/>
      <scheme val="minor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sz val="9"/>
      <color theme="1"/>
      <name val="Calibri"/>
      <charset val="134"/>
      <scheme val="minor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sz val="9"/>
      <color theme="1"/>
      <name val="Arial"/>
      <charset val="134"/>
    </font>
    <font>
      <b/>
      <sz val="9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Symbol"/>
      <charset val="2"/>
    </font>
    <font>
      <sz val="9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charset val="134"/>
    </font>
    <font>
      <b/>
      <sz val="11"/>
      <color indexed="63"/>
      <name val="Calibri"/>
    </font>
    <font>
      <sz val="11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6">
    <xf numFmtId="0" fontId="0" fillId="0" borderId="0"/>
    <xf numFmtId="0" fontId="32" fillId="0" borderId="0"/>
    <xf numFmtId="43" fontId="61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/>
    <xf numFmtId="169" fontId="32" fillId="0" borderId="0" applyFont="0" applyFill="0" applyBorder="0" applyAlignment="0" applyProtection="0"/>
    <xf numFmtId="0" fontId="32" fillId="0" borderId="0"/>
    <xf numFmtId="0" fontId="61" fillId="0" borderId="0"/>
    <xf numFmtId="0" fontId="32" fillId="0" borderId="0"/>
    <xf numFmtId="0" fontId="32" fillId="0" borderId="0"/>
    <xf numFmtId="164" fontId="58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32" fillId="0" borderId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0" borderId="0"/>
    <xf numFmtId="0" fontId="58" fillId="0" borderId="0"/>
    <xf numFmtId="0" fontId="6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170" fontId="15" fillId="0" borderId="0" applyFont="0" applyFill="0" applyBorder="0" applyAlignment="0" applyProtection="0"/>
    <xf numFmtId="0" fontId="15" fillId="0" borderId="0"/>
    <xf numFmtId="0" fontId="60" fillId="5" borderId="57" applyNumberFormat="0" applyAlignment="0" applyProtection="0"/>
  </cellStyleXfs>
  <cellXfs count="66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71" fontId="11" fillId="0" borderId="0" xfId="0" applyNumberFormat="1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73" applyFont="1" applyFill="1" applyBorder="1" applyAlignment="1" applyProtection="1">
      <alignment horizontal="center" vertical="center"/>
      <protection locked="0"/>
    </xf>
    <xf numFmtId="1" fontId="13" fillId="3" borderId="1" xfId="5" applyNumberFormat="1" applyFont="1" applyFill="1" applyBorder="1" applyAlignment="1" applyProtection="1">
      <alignment horizontal="right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172" fontId="15" fillId="0" borderId="1" xfId="0" applyNumberFormat="1" applyFont="1" applyFill="1" applyBorder="1" applyAlignment="1">
      <alignment vertical="top"/>
    </xf>
    <xf numFmtId="0" fontId="15" fillId="4" borderId="1" xfId="38" applyFont="1" applyFill="1" applyBorder="1" applyAlignment="1">
      <alignment vertical="top"/>
    </xf>
    <xf numFmtId="0" fontId="15" fillId="5" borderId="1" xfId="0" applyFont="1" applyFill="1" applyBorder="1" applyAlignment="1" applyProtection="1">
      <alignment vertical="top"/>
      <protection locked="0"/>
    </xf>
    <xf numFmtId="0" fontId="15" fillId="5" borderId="1" xfId="38" applyFont="1" applyFill="1" applyBorder="1" applyAlignment="1"/>
    <xf numFmtId="0" fontId="15" fillId="5" borderId="1" xfId="38" applyFont="1" applyFill="1" applyBorder="1" applyAlignment="1">
      <alignment vertical="top"/>
    </xf>
    <xf numFmtId="0" fontId="15" fillId="5" borderId="1" xfId="38" applyFont="1" applyFill="1" applyBorder="1" applyAlignment="1" applyProtection="1">
      <alignment vertical="top"/>
      <protection locked="0"/>
    </xf>
    <xf numFmtId="172" fontId="15" fillId="0" borderId="1" xfId="0" applyNumberFormat="1" applyFont="1" applyFill="1" applyBorder="1" applyAlignment="1"/>
    <xf numFmtId="0" fontId="0" fillId="0" borderId="1" xfId="0" applyBorder="1"/>
    <xf numFmtId="172" fontId="15" fillId="5" borderId="1" xfId="38" applyNumberFormat="1" applyFont="1" applyFill="1" applyBorder="1" applyAlignment="1">
      <alignment vertical="top"/>
    </xf>
    <xf numFmtId="0" fontId="15" fillId="0" borderId="1" xfId="0" applyFont="1" applyFill="1" applyBorder="1" applyAlignment="1"/>
    <xf numFmtId="0" fontId="15" fillId="4" borderId="1" xfId="36" applyFont="1" applyFill="1" applyBorder="1" applyAlignment="1" applyProtection="1">
      <alignment vertical="top"/>
      <protection locked="0"/>
    </xf>
    <xf numFmtId="174" fontId="15" fillId="5" borderId="1" xfId="0" applyNumberFormat="1" applyFont="1" applyFill="1" applyBorder="1" applyAlignment="1"/>
    <xf numFmtId="0" fontId="15" fillId="5" borderId="1" xfId="58" applyFont="1" applyFill="1" applyBorder="1" applyAlignment="1" applyProtection="1">
      <alignment vertical="top"/>
      <protection locked="0"/>
    </xf>
    <xf numFmtId="172" fontId="16" fillId="5" borderId="1" xfId="58" applyNumberFormat="1" applyFont="1" applyFill="1" applyBorder="1" applyAlignment="1" applyProtection="1">
      <alignment vertical="top"/>
      <protection locked="0"/>
    </xf>
    <xf numFmtId="0" fontId="16" fillId="4" borderId="1" xfId="0" applyFont="1" applyFill="1" applyBorder="1" applyAlignment="1">
      <alignment horizontal="left"/>
    </xf>
    <xf numFmtId="0" fontId="15" fillId="4" borderId="1" xfId="0" applyFont="1" applyFill="1" applyBorder="1" applyAlignment="1" applyProtection="1">
      <alignment vertical="top"/>
      <protection locked="0"/>
    </xf>
    <xf numFmtId="0" fontId="15" fillId="5" borderId="1" xfId="36" applyFont="1" applyFill="1" applyBorder="1" applyAlignment="1" applyProtection="1">
      <alignment vertical="top"/>
      <protection locked="0"/>
    </xf>
    <xf numFmtId="176" fontId="15" fillId="5" borderId="1" xfId="83" applyNumberFormat="1" applyFont="1" applyFill="1" applyBorder="1" applyAlignment="1" applyProtection="1">
      <alignment vertical="top"/>
      <protection locked="0"/>
    </xf>
    <xf numFmtId="174" fontId="15" fillId="0" borderId="1" xfId="0" applyNumberFormat="1" applyFont="1" applyFill="1" applyBorder="1" applyAlignment="1"/>
    <xf numFmtId="0" fontId="15" fillId="5" borderId="1" xfId="24" applyFont="1" applyFill="1" applyBorder="1" applyAlignment="1" applyProtection="1">
      <alignment vertical="top"/>
      <protection locked="0"/>
    </xf>
    <xf numFmtId="0" fontId="16" fillId="5" borderId="1" xfId="0" applyFont="1" applyFill="1" applyBorder="1" applyAlignment="1"/>
    <xf numFmtId="176" fontId="15" fillId="5" borderId="1" xfId="28" applyNumberFormat="1" applyFont="1" applyFill="1" applyBorder="1" applyAlignment="1" applyProtection="1">
      <alignment vertical="top"/>
      <protection locked="0"/>
    </xf>
    <xf numFmtId="171" fontId="15" fillId="0" borderId="1" xfId="0" applyNumberFormat="1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top"/>
    </xf>
    <xf numFmtId="0" fontId="15" fillId="4" borderId="0" xfId="0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/>
    <xf numFmtId="176" fontId="15" fillId="4" borderId="0" xfId="17" applyNumberFormat="1" applyFont="1" applyFill="1" applyBorder="1" applyAlignment="1">
      <alignment vertical="top"/>
    </xf>
    <xf numFmtId="174" fontId="15" fillId="4" borderId="0" xfId="0" applyNumberFormat="1" applyFont="1" applyFill="1" applyBorder="1" applyAlignment="1"/>
    <xf numFmtId="0" fontId="0" fillId="4" borderId="0" xfId="0" applyFill="1" applyBorder="1"/>
    <xf numFmtId="0" fontId="15" fillId="4" borderId="0" xfId="36" applyFont="1" applyFill="1" applyBorder="1" applyAlignment="1" applyProtection="1">
      <alignment vertical="top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0" fillId="4" borderId="6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top"/>
    </xf>
    <xf numFmtId="0" fontId="19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/>
    <xf numFmtId="0" fontId="15" fillId="4" borderId="1" xfId="0" applyFont="1" applyFill="1" applyBorder="1" applyAlignment="1"/>
    <xf numFmtId="0" fontId="16" fillId="0" borderId="1" xfId="0" applyFont="1" applyFill="1" applyBorder="1" applyAlignment="1">
      <alignment vertical="top"/>
    </xf>
    <xf numFmtId="176" fontId="16" fillId="0" borderId="1" xfId="2" applyNumberFormat="1" applyFont="1" applyBorder="1" applyAlignment="1">
      <alignment horizontal="right" vertical="top"/>
    </xf>
    <xf numFmtId="174" fontId="16" fillId="0" borderId="1" xfId="0" applyNumberFormat="1" applyFont="1" applyFill="1" applyBorder="1" applyAlignment="1"/>
    <xf numFmtId="0" fontId="20" fillId="4" borderId="1" xfId="0" applyFont="1" applyFill="1" applyBorder="1" applyAlignment="1"/>
    <xf numFmtId="0" fontId="21" fillId="4" borderId="1" xfId="0" applyFont="1" applyFill="1" applyBorder="1" applyAlignment="1">
      <alignment horizontal="right"/>
    </xf>
    <xf numFmtId="176" fontId="15" fillId="4" borderId="1" xfId="2" applyNumberFormat="1" applyFont="1" applyFill="1" applyBorder="1" applyAlignment="1">
      <alignment horizontal="right" vertical="top"/>
    </xf>
    <xf numFmtId="0" fontId="20" fillId="4" borderId="1" xfId="7" applyFont="1" applyFill="1" applyBorder="1" applyAlignment="1"/>
    <xf numFmtId="49" fontId="22" fillId="0" borderId="1" xfId="0" applyNumberFormat="1" applyFont="1" applyFill="1" applyBorder="1" applyAlignment="1"/>
    <xf numFmtId="176" fontId="15" fillId="0" borderId="1" xfId="2" applyNumberFormat="1" applyFont="1" applyBorder="1" applyAlignment="1">
      <alignment horizontal="right" vertical="top"/>
    </xf>
    <xf numFmtId="0" fontId="15" fillId="0" borderId="1" xfId="0" applyFont="1" applyFill="1" applyBorder="1" applyAlignment="1">
      <alignment horizontal="right"/>
    </xf>
    <xf numFmtId="0" fontId="23" fillId="5" borderId="1" xfId="0" applyFont="1" applyFill="1" applyBorder="1" applyAlignment="1"/>
    <xf numFmtId="0" fontId="23" fillId="0" borderId="1" xfId="0" applyFont="1" applyFill="1" applyBorder="1" applyAlignment="1"/>
    <xf numFmtId="174" fontId="23" fillId="0" borderId="1" xfId="0" applyNumberFormat="1" applyFont="1" applyFill="1" applyBorder="1" applyAlignment="1"/>
    <xf numFmtId="49" fontId="15" fillId="0" borderId="1" xfId="0" applyNumberFormat="1" applyFont="1" applyFill="1" applyBorder="1" applyAlignment="1"/>
    <xf numFmtId="0" fontId="15" fillId="5" borderId="1" xfId="43" applyFont="1" applyFill="1" applyBorder="1" applyAlignment="1"/>
    <xf numFmtId="0" fontId="23" fillId="0" borderId="1" xfId="0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vertical="top"/>
    </xf>
    <xf numFmtId="0" fontId="23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0" fontId="24" fillId="0" borderId="1" xfId="0" applyFont="1" applyFill="1" applyBorder="1" applyAlignment="1"/>
    <xf numFmtId="0" fontId="25" fillId="5" borderId="1" xfId="43" applyFont="1" applyFill="1" applyBorder="1" applyAlignment="1"/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vertical="top"/>
    </xf>
    <xf numFmtId="174" fontId="24" fillId="0" borderId="1" xfId="0" applyNumberFormat="1" applyFont="1" applyFill="1" applyBorder="1" applyAlignment="1"/>
    <xf numFmtId="0" fontId="24" fillId="5" borderId="1" xfId="0" applyFont="1" applyFill="1" applyBorder="1" applyAlignment="1"/>
    <xf numFmtId="0" fontId="26" fillId="0" borderId="1" xfId="0" applyFont="1" applyFill="1" applyBorder="1" applyAlignment="1"/>
    <xf numFmtId="0" fontId="24" fillId="5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1" fontId="16" fillId="5" borderId="1" xfId="0" applyNumberFormat="1" applyFont="1" applyFill="1" applyBorder="1" applyAlignment="1">
      <alignment horizontal="left"/>
    </xf>
    <xf numFmtId="0" fontId="23" fillId="5" borderId="1" xfId="43" applyFont="1" applyFill="1" applyBorder="1" applyAlignment="1"/>
    <xf numFmtId="0" fontId="27" fillId="5" borderId="1" xfId="0" applyFont="1" applyFill="1" applyBorder="1" applyAlignment="1"/>
    <xf numFmtId="0" fontId="27" fillId="5" borderId="1" xfId="0" applyFont="1" applyFill="1" applyBorder="1" applyAlignment="1">
      <alignment vertical="top"/>
    </xf>
    <xf numFmtId="1" fontId="28" fillId="5" borderId="1" xfId="0" applyNumberFormat="1" applyFont="1" applyFill="1" applyBorder="1" applyAlignment="1">
      <alignment horizontal="left"/>
    </xf>
    <xf numFmtId="0" fontId="28" fillId="0" borderId="1" xfId="0" applyFont="1" applyFill="1" applyBorder="1" applyAlignment="1"/>
    <xf numFmtId="174" fontId="27" fillId="0" borderId="1" xfId="0" applyNumberFormat="1" applyFont="1" applyFill="1" applyBorder="1" applyAlignment="1"/>
    <xf numFmtId="1" fontId="16" fillId="5" borderId="1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 vertical="top"/>
    </xf>
    <xf numFmtId="174" fontId="16" fillId="5" borderId="1" xfId="0" applyNumberFormat="1" applyFont="1" applyFill="1" applyBorder="1" applyAlignment="1"/>
    <xf numFmtId="1" fontId="29" fillId="5" borderId="1" xfId="0" applyNumberFormat="1" applyFont="1" applyFill="1" applyBorder="1" applyAlignment="1">
      <alignment horizontal="right"/>
    </xf>
    <xf numFmtId="0" fontId="8" fillId="0" borderId="0" xfId="0" applyFont="1"/>
    <xf numFmtId="171" fontId="30" fillId="0" borderId="0" xfId="0" applyNumberFormat="1" applyFont="1" applyAlignment="1">
      <alignment horizontal="center" vertical="center" wrapText="1"/>
    </xf>
    <xf numFmtId="171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171" fontId="31" fillId="0" borderId="0" xfId="63" applyNumberFormat="1" applyFont="1" applyAlignment="1" applyProtection="1">
      <alignment vertical="top"/>
      <protection locked="0"/>
    </xf>
    <xf numFmtId="171" fontId="32" fillId="0" borderId="0" xfId="63" applyNumberFormat="1" applyAlignment="1" applyProtection="1">
      <alignment vertical="top"/>
      <protection locked="0"/>
    </xf>
    <xf numFmtId="0" fontId="32" fillId="0" borderId="0" xfId="0" applyFont="1" applyAlignment="1">
      <alignment vertical="top"/>
    </xf>
    <xf numFmtId="1" fontId="15" fillId="4" borderId="1" xfId="0" applyNumberFormat="1" applyFont="1" applyFill="1" applyBorder="1" applyAlignment="1" applyProtection="1">
      <alignment vertical="top"/>
      <protection locked="0"/>
    </xf>
    <xf numFmtId="170" fontId="15" fillId="0" borderId="1" xfId="2" applyNumberFormat="1" applyFont="1" applyBorder="1" applyAlignment="1">
      <alignment vertical="top"/>
    </xf>
    <xf numFmtId="0" fontId="0" fillId="5" borderId="0" xfId="0" applyFill="1" applyAlignment="1">
      <alignment vertical="top"/>
    </xf>
    <xf numFmtId="171" fontId="0" fillId="5" borderId="0" xfId="0" applyNumberFormat="1" applyFill="1" applyAlignment="1">
      <alignment vertical="top"/>
    </xf>
    <xf numFmtId="0" fontId="15" fillId="0" borderId="1" xfId="0" applyFont="1" applyFill="1" applyBorder="1" applyAlignment="1">
      <alignment vertical="center"/>
    </xf>
    <xf numFmtId="170" fontId="15" fillId="5" borderId="1" xfId="2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171" fontId="0" fillId="0" borderId="0" xfId="0" applyNumberFormat="1" applyAlignment="1">
      <alignment vertical="top"/>
    </xf>
    <xf numFmtId="0" fontId="15" fillId="0" borderId="1" xfId="38" applyFont="1" applyFill="1" applyBorder="1" applyAlignment="1"/>
    <xf numFmtId="0" fontId="0" fillId="5" borderId="0" xfId="29" applyFont="1" applyFill="1" applyAlignment="1">
      <alignment vertical="top"/>
    </xf>
    <xf numFmtId="171" fontId="0" fillId="5" borderId="0" xfId="29" applyNumberFormat="1" applyFont="1" applyFill="1" applyAlignment="1">
      <alignment vertical="top"/>
    </xf>
    <xf numFmtId="0" fontId="15" fillId="0" borderId="1" xfId="38" applyFont="1" applyFill="1" applyBorder="1" applyAlignment="1">
      <alignment vertical="top"/>
    </xf>
    <xf numFmtId="170" fontId="0" fillId="4" borderId="0" xfId="17" applyFont="1" applyFill="1" applyAlignment="1" applyProtection="1">
      <alignment vertical="top"/>
      <protection locked="0"/>
    </xf>
    <xf numFmtId="0" fontId="0" fillId="4" borderId="0" xfId="29" applyFont="1" applyFill="1" applyAlignment="1">
      <alignment vertical="top"/>
    </xf>
    <xf numFmtId="172" fontId="0" fillId="4" borderId="0" xfId="29" applyNumberFormat="1" applyFont="1" applyFill="1" applyAlignment="1">
      <alignment vertical="top"/>
    </xf>
    <xf numFmtId="170" fontId="15" fillId="4" borderId="1" xfId="2" applyNumberFormat="1" applyFont="1" applyFill="1" applyBorder="1" applyAlignment="1" applyProtection="1">
      <alignment vertical="top"/>
      <protection locked="0"/>
    </xf>
    <xf numFmtId="0" fontId="0" fillId="4" borderId="0" xfId="0" applyFill="1" applyAlignment="1">
      <alignment vertical="top"/>
    </xf>
    <xf numFmtId="172" fontId="0" fillId="4" borderId="0" xfId="0" applyNumberFormat="1" applyFill="1"/>
    <xf numFmtId="0" fontId="0" fillId="4" borderId="0" xfId="0" applyFill="1"/>
    <xf numFmtId="171" fontId="0" fillId="4" borderId="0" xfId="29" applyNumberFormat="1" applyFont="1" applyFill="1" applyAlignment="1">
      <alignment vertical="top"/>
    </xf>
    <xf numFmtId="0" fontId="32" fillId="4" borderId="0" xfId="0" applyFont="1" applyFill="1" applyAlignment="1">
      <alignment vertical="top"/>
    </xf>
    <xf numFmtId="171" fontId="32" fillId="4" borderId="0" xfId="0" applyNumberFormat="1" applyFont="1" applyFill="1" applyAlignment="1">
      <alignment vertical="top"/>
    </xf>
    <xf numFmtId="1" fontId="15" fillId="0" borderId="1" xfId="0" applyNumberFormat="1" applyFont="1" applyFill="1" applyBorder="1" applyAlignment="1" applyProtection="1">
      <alignment vertical="top"/>
      <protection locked="0"/>
    </xf>
    <xf numFmtId="170" fontId="15" fillId="0" borderId="1" xfId="2" applyNumberFormat="1" applyFont="1" applyBorder="1"/>
    <xf numFmtId="0" fontId="15" fillId="0" borderId="0" xfId="0" applyFont="1" applyFill="1" applyBorder="1" applyAlignment="1">
      <alignment vertical="top"/>
    </xf>
    <xf numFmtId="171" fontId="32" fillId="0" borderId="0" xfId="0" applyNumberFormat="1" applyFont="1" applyAlignment="1">
      <alignment vertical="top"/>
    </xf>
    <xf numFmtId="170" fontId="17" fillId="0" borderId="1" xfId="2" applyNumberFormat="1" applyFont="1" applyFill="1" applyBorder="1" applyAlignment="1">
      <alignment vertical="top"/>
    </xf>
    <xf numFmtId="1" fontId="15" fillId="4" borderId="0" xfId="0" applyNumberFormat="1" applyFont="1" applyFill="1" applyBorder="1" applyAlignment="1" applyProtection="1">
      <alignment vertical="top"/>
      <protection locked="0"/>
    </xf>
    <xf numFmtId="170" fontId="15" fillId="4" borderId="0" xfId="25" applyFont="1" applyFill="1" applyBorder="1" applyAlignment="1" applyProtection="1">
      <alignment vertical="top"/>
      <protection locked="0"/>
    </xf>
    <xf numFmtId="172" fontId="0" fillId="0" borderId="0" xfId="0" applyNumberFormat="1"/>
    <xf numFmtId="1" fontId="16" fillId="0" borderId="1" xfId="0" applyNumberFormat="1" applyFont="1" applyFill="1" applyBorder="1" applyAlignment="1" applyProtection="1">
      <alignment vertical="top"/>
      <protection locked="0"/>
    </xf>
    <xf numFmtId="170" fontId="16" fillId="0" borderId="1" xfId="2" applyNumberFormat="1" applyFont="1" applyBorder="1"/>
    <xf numFmtId="0" fontId="29" fillId="4" borderId="1" xfId="0" applyFont="1" applyFill="1" applyBorder="1" applyAlignment="1">
      <alignment horizontal="right"/>
    </xf>
    <xf numFmtId="1" fontId="33" fillId="5" borderId="1" xfId="0" applyNumberFormat="1" applyFont="1" applyFill="1" applyBorder="1" applyAlignment="1" applyProtection="1">
      <alignment vertical="top"/>
      <protection locked="0"/>
    </xf>
    <xf numFmtId="0" fontId="29" fillId="6" borderId="1" xfId="0" applyFont="1" applyFill="1" applyBorder="1" applyAlignment="1">
      <alignment horizontal="right"/>
    </xf>
    <xf numFmtId="0" fontId="29" fillId="4" borderId="1" xfId="0" applyFont="1" applyFill="1" applyBorder="1" applyAlignment="1"/>
    <xf numFmtId="170" fontId="23" fillId="0" borderId="1" xfId="2" applyNumberFormat="1" applyFont="1" applyFill="1" applyBorder="1" applyAlignment="1"/>
    <xf numFmtId="0" fontId="29" fillId="6" borderId="1" xfId="0" applyFont="1" applyFill="1" applyBorder="1" applyAlignment="1">
      <alignment horizontal="right" vertical="center"/>
    </xf>
    <xf numFmtId="0" fontId="34" fillId="6" borderId="1" xfId="85" applyFont="1" applyFill="1" applyBorder="1" applyAlignment="1">
      <alignment horizontal="left" vertical="center"/>
    </xf>
    <xf numFmtId="1" fontId="23" fillId="5" borderId="1" xfId="0" applyNumberFormat="1" applyFont="1" applyFill="1" applyBorder="1" applyAlignment="1" applyProtection="1">
      <alignment vertical="top"/>
      <protection locked="0"/>
    </xf>
    <xf numFmtId="0" fontId="23" fillId="7" borderId="1" xfId="0" applyFont="1" applyFill="1" applyBorder="1" applyAlignment="1">
      <alignment horizontal="left"/>
    </xf>
    <xf numFmtId="2" fontId="23" fillId="0" borderId="1" xfId="0" applyNumberFormat="1" applyFont="1" applyFill="1" applyBorder="1" applyAlignment="1"/>
    <xf numFmtId="170" fontId="23" fillId="0" borderId="1" xfId="2" applyNumberFormat="1" applyFont="1" applyBorder="1"/>
    <xf numFmtId="1" fontId="23" fillId="0" borderId="1" xfId="0" applyNumberFormat="1" applyFont="1" applyFill="1" applyBorder="1" applyAlignment="1" applyProtection="1">
      <alignment vertical="top"/>
      <protection locked="0"/>
    </xf>
    <xf numFmtId="170" fontId="23" fillId="0" borderId="1" xfId="17" applyNumberFormat="1" applyFont="1" applyBorder="1"/>
    <xf numFmtId="1" fontId="24" fillId="0" borderId="1" xfId="0" applyNumberFormat="1" applyFont="1" applyFill="1" applyBorder="1" applyAlignment="1" applyProtection="1">
      <alignment vertical="top"/>
      <protection locked="0"/>
    </xf>
    <xf numFmtId="0" fontId="24" fillId="7" borderId="1" xfId="0" applyFont="1" applyFill="1" applyBorder="1" applyAlignment="1">
      <alignment horizontal="left"/>
    </xf>
    <xf numFmtId="170" fontId="24" fillId="0" borderId="1" xfId="2" applyNumberFormat="1" applyFont="1" applyBorder="1"/>
    <xf numFmtId="173" fontId="27" fillId="0" borderId="1" xfId="0" applyNumberFormat="1" applyFont="1" applyFill="1" applyBorder="1" applyAlignment="1"/>
    <xf numFmtId="1" fontId="27" fillId="5" borderId="1" xfId="0" applyNumberFormat="1" applyFont="1" applyFill="1" applyBorder="1" applyAlignment="1" applyProtection="1">
      <alignment vertical="top"/>
      <protection locked="0"/>
    </xf>
    <xf numFmtId="0" fontId="35" fillId="5" borderId="1" xfId="0" applyFont="1" applyFill="1" applyBorder="1" applyAlignment="1"/>
    <xf numFmtId="170" fontId="27" fillId="0" borderId="1" xfId="2" applyNumberFormat="1" applyFont="1" applyBorder="1"/>
    <xf numFmtId="0" fontId="16" fillId="5" borderId="0" xfId="0" applyFont="1" applyFill="1" applyBorder="1" applyAlignment="1"/>
    <xf numFmtId="174" fontId="15" fillId="0" borderId="0" xfId="0" applyNumberFormat="1" applyFont="1" applyFill="1" applyBorder="1" applyAlignment="1"/>
    <xf numFmtId="1" fontId="16" fillId="5" borderId="1" xfId="0" applyNumberFormat="1" applyFont="1" applyFill="1" applyBorder="1" applyAlignment="1" applyProtection="1">
      <alignment vertical="top"/>
      <protection locked="0"/>
    </xf>
    <xf numFmtId="0" fontId="16" fillId="7" borderId="1" xfId="0" applyFont="1" applyFill="1" applyBorder="1" applyAlignment="1">
      <alignment horizontal="left"/>
    </xf>
    <xf numFmtId="170" fontId="15" fillId="5" borderId="1" xfId="2" applyNumberFormat="1" applyFont="1" applyFill="1" applyBorder="1"/>
    <xf numFmtId="0" fontId="16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vertical="top"/>
    </xf>
    <xf numFmtId="0" fontId="15" fillId="5" borderId="1" xfId="0" applyFont="1" applyFill="1" applyBorder="1" applyAlignment="1"/>
    <xf numFmtId="0" fontId="32" fillId="0" borderId="0" xfId="14" applyAlignment="1">
      <alignment vertical="top"/>
    </xf>
    <xf numFmtId="1" fontId="32" fillId="5" borderId="0" xfId="55" applyNumberFormat="1" applyFill="1" applyAlignment="1" applyProtection="1">
      <alignment vertical="top"/>
      <protection locked="0"/>
    </xf>
    <xf numFmtId="170" fontId="0" fillId="5" borderId="0" xfId="25" applyFont="1" applyFill="1" applyAlignment="1" applyProtection="1">
      <alignment vertical="top"/>
      <protection locked="0"/>
    </xf>
    <xf numFmtId="1" fontId="32" fillId="0" borderId="0" xfId="0" applyNumberFormat="1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70" fontId="32" fillId="5" borderId="0" xfId="25" applyFill="1" applyAlignment="1" applyProtection="1">
      <alignment vertical="top"/>
      <protection locked="0"/>
    </xf>
    <xf numFmtId="0" fontId="17" fillId="0" borderId="0" xfId="0" applyFont="1" applyFill="1" applyBorder="1" applyAlignment="1"/>
    <xf numFmtId="0" fontId="0" fillId="0" borderId="0" xfId="0" applyBorder="1"/>
    <xf numFmtId="170" fontId="17" fillId="0" borderId="0" xfId="2" applyNumberFormat="1" applyFont="1" applyBorder="1"/>
    <xf numFmtId="2" fontId="15" fillId="5" borderId="0" xfId="16" applyNumberFormat="1" applyFont="1" applyFill="1" applyBorder="1" applyAlignment="1" applyProtection="1">
      <alignment vertical="top"/>
      <protection locked="0"/>
    </xf>
    <xf numFmtId="1" fontId="32" fillId="5" borderId="0" xfId="54" applyNumberFormat="1" applyFill="1" applyAlignment="1" applyProtection="1">
      <alignment vertical="top"/>
      <protection locked="0"/>
    </xf>
    <xf numFmtId="170" fontId="32" fillId="5" borderId="0" xfId="17" applyFill="1" applyAlignment="1" applyProtection="1">
      <alignment vertical="top"/>
      <protection locked="0"/>
    </xf>
    <xf numFmtId="170" fontId="32" fillId="0" borderId="0" xfId="17" applyAlignment="1" applyProtection="1">
      <alignment vertical="top"/>
      <protection locked="0"/>
    </xf>
    <xf numFmtId="170" fontId="32" fillId="0" borderId="0" xfId="17" applyAlignment="1">
      <alignment vertical="top"/>
    </xf>
    <xf numFmtId="1" fontId="32" fillId="4" borderId="0" xfId="0" applyNumberFormat="1" applyFont="1" applyFill="1" applyAlignment="1" applyProtection="1">
      <alignment vertical="top"/>
      <protection locked="0"/>
    </xf>
    <xf numFmtId="1" fontId="0" fillId="4" borderId="0" xfId="0" applyNumberFormat="1" applyFill="1" applyAlignment="1" applyProtection="1">
      <alignment vertical="top"/>
      <protection locked="0"/>
    </xf>
    <xf numFmtId="2" fontId="32" fillId="0" borderId="0" xfId="0" applyNumberFormat="1" applyFont="1" applyAlignment="1" applyProtection="1">
      <alignment vertical="top"/>
      <protection locked="0"/>
    </xf>
    <xf numFmtId="0" fontId="15" fillId="0" borderId="0" xfId="0" applyFont="1" applyFill="1" applyBorder="1" applyAlignment="1"/>
    <xf numFmtId="170" fontId="15" fillId="0" borderId="0" xfId="17" applyFont="1" applyBorder="1"/>
    <xf numFmtId="0" fontId="15" fillId="5" borderId="0" xfId="0" applyFont="1" applyFill="1" applyBorder="1" applyAlignment="1" applyProtection="1">
      <alignment vertical="top"/>
      <protection locked="0"/>
    </xf>
    <xf numFmtId="0" fontId="36" fillId="5" borderId="0" xfId="0" applyFont="1" applyFill="1" applyBorder="1" applyAlignment="1">
      <alignment horizontal="left"/>
    </xf>
    <xf numFmtId="0" fontId="15" fillId="5" borderId="0" xfId="43" applyFont="1" applyFill="1" applyBorder="1" applyAlignment="1">
      <alignment vertical="top"/>
    </xf>
    <xf numFmtId="2" fontId="32" fillId="5" borderId="0" xfId="16" applyNumberFormat="1" applyFill="1" applyAlignment="1" applyProtection="1">
      <alignment vertical="top"/>
      <protection locked="0"/>
    </xf>
    <xf numFmtId="2" fontId="0" fillId="5" borderId="0" xfId="0" applyNumberFormat="1" applyFill="1" applyAlignment="1" applyProtection="1">
      <alignment vertical="top"/>
      <protection locked="0"/>
    </xf>
    <xf numFmtId="2" fontId="0" fillId="0" borderId="0" xfId="0" applyNumberFormat="1" applyAlignment="1">
      <alignment vertical="top"/>
    </xf>
    <xf numFmtId="170" fontId="15" fillId="5" borderId="0" xfId="2" applyNumberFormat="1" applyFont="1" applyFill="1" applyBorder="1" applyAlignment="1" applyProtection="1">
      <alignment vertical="top"/>
      <protection locked="0"/>
    </xf>
    <xf numFmtId="2" fontId="17" fillId="0" borderId="0" xfId="0" applyNumberFormat="1" applyFont="1" applyFill="1" applyBorder="1" applyAlignment="1" applyProtection="1">
      <alignment vertical="top"/>
      <protection locked="0"/>
    </xf>
    <xf numFmtId="2" fontId="32" fillId="0" borderId="0" xfId="73" applyNumberFormat="1" applyAlignment="1" applyProtection="1">
      <alignment vertical="top"/>
      <protection locked="0"/>
    </xf>
    <xf numFmtId="2" fontId="32" fillId="0" borderId="0" xfId="0" applyNumberFormat="1" applyFont="1" applyAlignment="1">
      <alignment vertical="top"/>
    </xf>
    <xf numFmtId="2" fontId="15" fillId="0" borderId="0" xfId="79" applyNumberFormat="1" applyFont="1" applyFill="1" applyBorder="1" applyAlignment="1" applyProtection="1">
      <alignment vertical="top"/>
      <protection locked="0"/>
    </xf>
    <xf numFmtId="2" fontId="15" fillId="0" borderId="0" xfId="0" applyNumberFormat="1" applyFont="1" applyFill="1" applyBorder="1" applyAlignment="1" applyProtection="1">
      <alignment vertical="top"/>
      <protection locked="0"/>
    </xf>
    <xf numFmtId="2" fontId="15" fillId="0" borderId="0" xfId="0" applyNumberFormat="1" applyFont="1" applyFill="1" applyBorder="1" applyAlignment="1"/>
    <xf numFmtId="2" fontId="15" fillId="5" borderId="0" xfId="0" applyNumberFormat="1" applyFont="1" applyFill="1" applyBorder="1" applyAlignment="1"/>
    <xf numFmtId="170" fontId="15" fillId="0" borderId="0" xfId="2" applyNumberFormat="1" applyFont="1"/>
    <xf numFmtId="170" fontId="15" fillId="0" borderId="0" xfId="25" applyFont="1"/>
    <xf numFmtId="0" fontId="32" fillId="0" borderId="0" xfId="81" applyAlignment="1" applyProtection="1">
      <alignment vertical="top"/>
      <protection locked="0"/>
    </xf>
    <xf numFmtId="2" fontId="32" fillId="0" borderId="0" xfId="78" applyNumberFormat="1" applyAlignment="1">
      <alignment vertical="top"/>
    </xf>
    <xf numFmtId="0" fontId="15" fillId="0" borderId="0" xfId="45" applyFont="1" applyFill="1" applyBorder="1" applyAlignment="1">
      <alignment vertical="top"/>
    </xf>
    <xf numFmtId="0" fontId="37" fillId="0" borderId="0" xfId="0" applyFont="1" applyFill="1" applyBorder="1" applyAlignment="1"/>
    <xf numFmtId="2" fontId="32" fillId="5" borderId="0" xfId="0" applyNumberFormat="1" applyFont="1" applyFill="1" applyAlignment="1" applyProtection="1">
      <alignment vertical="top"/>
      <protection locked="0"/>
    </xf>
    <xf numFmtId="0" fontId="32" fillId="5" borderId="0" xfId="52" applyFill="1" applyAlignment="1" applyProtection="1">
      <alignment vertical="top"/>
      <protection locked="0"/>
    </xf>
    <xf numFmtId="0" fontId="32" fillId="0" borderId="0" xfId="75" applyAlignment="1">
      <alignment vertical="top"/>
    </xf>
    <xf numFmtId="0" fontId="32" fillId="5" borderId="0" xfId="0" applyFont="1" applyFill="1" applyAlignment="1" applyProtection="1">
      <alignment vertical="top"/>
      <protection locked="0"/>
    </xf>
    <xf numFmtId="0" fontId="32" fillId="5" borderId="0" xfId="58" applyFill="1" applyAlignment="1" applyProtection="1">
      <alignment vertical="top"/>
      <protection locked="0"/>
    </xf>
    <xf numFmtId="0" fontId="32" fillId="5" borderId="0" xfId="15" applyFill="1" applyAlignment="1" applyProtection="1">
      <alignment vertical="top"/>
      <protection locked="0"/>
    </xf>
    <xf numFmtId="0" fontId="32" fillId="5" borderId="0" xfId="58" applyFill="1" applyAlignment="1">
      <alignment vertical="top"/>
    </xf>
    <xf numFmtId="0" fontId="32" fillId="5" borderId="0" xfId="0" applyFont="1" applyFill="1" applyAlignment="1">
      <alignment vertical="top"/>
    </xf>
    <xf numFmtId="0" fontId="32" fillId="0" borderId="0" xfId="32"/>
    <xf numFmtId="0" fontId="32" fillId="0" borderId="0" xfId="29" applyAlignment="1">
      <alignment vertical="top"/>
    </xf>
    <xf numFmtId="0" fontId="15" fillId="0" borderId="0" xfId="2" applyNumberFormat="1" applyFont="1" applyBorder="1" applyAlignment="1">
      <alignment vertical="top"/>
    </xf>
    <xf numFmtId="170" fontId="15" fillId="5" borderId="0" xfId="2" applyNumberFormat="1" applyFont="1" applyFill="1" applyAlignment="1" applyProtection="1">
      <alignment vertical="top"/>
      <protection locked="0"/>
    </xf>
    <xf numFmtId="170" fontId="15" fillId="5" borderId="0" xfId="25" applyFont="1" applyFill="1" applyAlignment="1" applyProtection="1">
      <alignment vertical="top"/>
      <protection locked="0"/>
    </xf>
    <xf numFmtId="0" fontId="32" fillId="0" borderId="0" xfId="75"/>
    <xf numFmtId="1" fontId="29" fillId="0" borderId="1" xfId="0" applyNumberFormat="1" applyFont="1" applyFill="1" applyBorder="1" applyAlignment="1">
      <alignment horizontal="right"/>
    </xf>
    <xf numFmtId="173" fontId="15" fillId="0" borderId="1" xfId="0" applyNumberFormat="1" applyFont="1" applyFill="1" applyBorder="1" applyAlignment="1"/>
    <xf numFmtId="0" fontId="15" fillId="4" borderId="1" xfId="0" applyFont="1" applyFill="1" applyBorder="1" applyAlignment="1">
      <alignment horizontal="left"/>
    </xf>
    <xf numFmtId="1" fontId="20" fillId="4" borderId="1" xfId="0" applyNumberFormat="1" applyFont="1" applyFill="1" applyBorder="1" applyAlignment="1">
      <alignment horizontal="right"/>
    </xf>
    <xf numFmtId="174" fontId="15" fillId="4" borderId="1" xfId="0" applyNumberFormat="1" applyFont="1" applyFill="1" applyBorder="1" applyAlignment="1"/>
    <xf numFmtId="0" fontId="15" fillId="4" borderId="1" xfId="43" applyFont="1" applyFill="1" applyBorder="1" applyAlignment="1"/>
    <xf numFmtId="1" fontId="20" fillId="4" borderId="1" xfId="0" applyNumberFormat="1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1" fontId="15" fillId="4" borderId="1" xfId="0" applyNumberFormat="1" applyFont="1" applyFill="1" applyBorder="1" applyAlignment="1">
      <alignment horizontal="right"/>
    </xf>
    <xf numFmtId="1" fontId="23" fillId="5" borderId="1" xfId="0" applyNumberFormat="1" applyFont="1" applyFill="1" applyBorder="1" applyAlignment="1">
      <alignment horizontal="right"/>
    </xf>
    <xf numFmtId="172" fontId="23" fillId="0" borderId="1" xfId="0" applyNumberFormat="1" applyFont="1" applyFill="1" applyBorder="1" applyAlignment="1"/>
    <xf numFmtId="1" fontId="15" fillId="0" borderId="1" xfId="0" applyNumberFormat="1" applyFont="1" applyFill="1" applyBorder="1" applyAlignment="1">
      <alignment horizontal="right"/>
    </xf>
    <xf numFmtId="0" fontId="38" fillId="0" borderId="1" xfId="0" applyFont="1" applyFill="1" applyBorder="1" applyAlignment="1"/>
    <xf numFmtId="172" fontId="38" fillId="0" borderId="1" xfId="0" applyNumberFormat="1" applyFont="1" applyFill="1" applyBorder="1" applyAlignment="1"/>
    <xf numFmtId="0" fontId="35" fillId="0" borderId="1" xfId="0" applyFont="1" applyFill="1" applyBorder="1" applyAlignment="1"/>
    <xf numFmtId="0" fontId="35" fillId="0" borderId="1" xfId="0" applyFont="1" applyFill="1" applyBorder="1" applyAlignment="1">
      <alignment horizontal="right"/>
    </xf>
    <xf numFmtId="167" fontId="35" fillId="0" borderId="1" xfId="0" applyNumberFormat="1" applyFont="1" applyFill="1" applyBorder="1" applyAlignment="1"/>
    <xf numFmtId="0" fontId="15" fillId="5" borderId="1" xfId="0" applyFont="1" applyFill="1" applyBorder="1" applyAlignment="1">
      <alignment vertical="top"/>
    </xf>
    <xf numFmtId="1" fontId="15" fillId="5" borderId="1" xfId="0" applyNumberFormat="1" applyFont="1" applyFill="1" applyBorder="1" applyAlignment="1">
      <alignment horizontal="right"/>
    </xf>
    <xf numFmtId="176" fontId="23" fillId="5" borderId="1" xfId="0" applyNumberFormat="1" applyFont="1" applyFill="1" applyBorder="1" applyAlignment="1">
      <alignment horizontal="right"/>
    </xf>
    <xf numFmtId="0" fontId="23" fillId="5" borderId="1" xfId="0" applyFont="1" applyFill="1" applyBorder="1" applyAlignment="1">
      <alignment vertical="top"/>
    </xf>
    <xf numFmtId="0" fontId="27" fillId="0" borderId="1" xfId="0" applyFont="1" applyFill="1" applyBorder="1" applyAlignment="1"/>
    <xf numFmtId="176" fontId="27" fillId="5" borderId="1" xfId="0" applyNumberFormat="1" applyFont="1" applyFill="1" applyBorder="1" applyAlignment="1">
      <alignment horizontal="right"/>
    </xf>
    <xf numFmtId="176" fontId="16" fillId="5" borderId="1" xfId="0" applyNumberFormat="1" applyFont="1" applyFill="1" applyBorder="1" applyAlignment="1">
      <alignment horizontal="right"/>
    </xf>
    <xf numFmtId="176" fontId="15" fillId="5" borderId="1" xfId="0" applyNumberFormat="1" applyFont="1" applyFill="1" applyBorder="1" applyAlignment="1">
      <alignment horizontal="right"/>
    </xf>
    <xf numFmtId="0" fontId="38" fillId="5" borderId="1" xfId="0" applyFont="1" applyFill="1" applyBorder="1" applyAlignment="1"/>
    <xf numFmtId="0" fontId="15" fillId="0" borderId="1" xfId="31" applyFont="1" applyFill="1" applyBorder="1" applyAlignment="1">
      <alignment vertical="top"/>
    </xf>
    <xf numFmtId="2" fontId="15" fillId="5" borderId="1" xfId="0" applyNumberFormat="1" applyFont="1" applyFill="1" applyBorder="1" applyAlignment="1"/>
    <xf numFmtId="172" fontId="35" fillId="0" borderId="1" xfId="0" applyNumberFormat="1" applyFont="1" applyFill="1" applyBorder="1" applyAlignment="1"/>
    <xf numFmtId="176" fontId="35" fillId="5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vertical="top"/>
    </xf>
    <xf numFmtId="179" fontId="35" fillId="0" borderId="1" xfId="0" applyNumberFormat="1" applyFont="1" applyFill="1" applyBorder="1" applyAlignment="1">
      <alignment horizontal="right"/>
    </xf>
    <xf numFmtId="172" fontId="27" fillId="0" borderId="1" xfId="0" applyNumberFormat="1" applyFont="1" applyFill="1" applyBorder="1" applyAlignment="1"/>
    <xf numFmtId="0" fontId="23" fillId="5" borderId="0" xfId="0" applyFont="1" applyFill="1" applyBorder="1" applyAlignment="1"/>
    <xf numFmtId="170" fontId="15" fillId="4" borderId="1" xfId="2" applyNumberFormat="1" applyFont="1" applyFill="1" applyBorder="1"/>
    <xf numFmtId="0" fontId="17" fillId="4" borderId="1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left"/>
    </xf>
    <xf numFmtId="0" fontId="24" fillId="5" borderId="0" xfId="0" applyFont="1" applyFill="1" applyBorder="1" applyAlignment="1"/>
    <xf numFmtId="170" fontId="15" fillId="0" borderId="1" xfId="2" applyNumberFormat="1" applyFont="1" applyFill="1" applyBorder="1" applyAlignment="1"/>
    <xf numFmtId="0" fontId="27" fillId="5" borderId="0" xfId="0" applyFont="1" applyFill="1" applyBorder="1" applyAlignment="1"/>
    <xf numFmtId="0" fontId="29" fillId="7" borderId="1" xfId="0" applyFont="1" applyFill="1" applyBorder="1" applyAlignment="1">
      <alignment horizontal="left"/>
    </xf>
    <xf numFmtId="170" fontId="15" fillId="0" borderId="1" xfId="2" applyNumberFormat="1" applyFont="1" applyBorder="1" applyAlignment="1"/>
    <xf numFmtId="174" fontId="38" fillId="0" borderId="1" xfId="0" applyNumberFormat="1" applyFont="1" applyFill="1" applyBorder="1" applyAlignment="1"/>
    <xf numFmtId="170" fontId="38" fillId="0" borderId="1" xfId="2" applyNumberFormat="1" applyFont="1" applyBorder="1"/>
    <xf numFmtId="0" fontId="15" fillId="5" borderId="0" xfId="0" applyFont="1" applyFill="1" applyBorder="1" applyAlignment="1"/>
    <xf numFmtId="1" fontId="35" fillId="0" borderId="1" xfId="0" applyNumberFormat="1" applyFont="1" applyFill="1" applyBorder="1" applyAlignment="1" applyProtection="1">
      <alignment vertical="top"/>
      <protection locked="0"/>
    </xf>
    <xf numFmtId="164" fontId="35" fillId="4" borderId="1" xfId="2" applyNumberFormat="1" applyFont="1" applyFill="1" applyBorder="1"/>
    <xf numFmtId="170" fontId="23" fillId="4" borderId="1" xfId="2" applyNumberFormat="1" applyFont="1" applyFill="1" applyBorder="1"/>
    <xf numFmtId="170" fontId="38" fillId="0" borderId="1" xfId="2" applyNumberFormat="1" applyFont="1" applyBorder="1" applyAlignment="1"/>
    <xf numFmtId="2" fontId="23" fillId="4" borderId="1" xfId="0" applyNumberFormat="1" applyFont="1" applyFill="1" applyBorder="1" applyAlignment="1" applyProtection="1">
      <alignment vertical="top"/>
      <protection locked="0"/>
    </xf>
    <xf numFmtId="0" fontId="25" fillId="0" borderId="1" xfId="0" applyFont="1" applyFill="1" applyBorder="1" applyAlignment="1">
      <alignment vertical="top"/>
    </xf>
    <xf numFmtId="2" fontId="15" fillId="4" borderId="1" xfId="0" applyNumberFormat="1" applyFont="1" applyFill="1" applyBorder="1" applyAlignment="1">
      <alignment vertical="top"/>
    </xf>
    <xf numFmtId="170" fontId="35" fillId="4" borderId="1" xfId="17" applyFont="1" applyFill="1" applyBorder="1"/>
    <xf numFmtId="170" fontId="15" fillId="4" borderId="1" xfId="17" applyFont="1" applyFill="1" applyBorder="1" applyAlignment="1">
      <alignment vertical="top"/>
    </xf>
    <xf numFmtId="0" fontId="32" fillId="0" borderId="0" xfId="0" applyFont="1"/>
    <xf numFmtId="170" fontId="39" fillId="0" borderId="1" xfId="2" applyNumberFormat="1" applyFont="1" applyBorder="1" applyAlignment="1"/>
    <xf numFmtId="170" fontId="16" fillId="0" borderId="1" xfId="2" applyNumberFormat="1" applyFont="1" applyFill="1" applyBorder="1" applyAlignment="1">
      <alignment vertical="top"/>
    </xf>
    <xf numFmtId="170" fontId="15" fillId="0" borderId="1" xfId="2" applyNumberFormat="1" applyFont="1" applyFill="1" applyBorder="1" applyAlignment="1">
      <alignment vertical="top"/>
    </xf>
    <xf numFmtId="170" fontId="35" fillId="4" borderId="1" xfId="2" applyNumberFormat="1" applyFont="1" applyFill="1" applyBorder="1"/>
    <xf numFmtId="43" fontId="23" fillId="4" borderId="1" xfId="2" applyNumberFormat="1" applyFont="1" applyFill="1" applyBorder="1"/>
    <xf numFmtId="43" fontId="35" fillId="4" borderId="1" xfId="2" applyNumberFormat="1" applyFont="1" applyFill="1" applyBorder="1"/>
    <xf numFmtId="0" fontId="15" fillId="0" borderId="1" xfId="31" applyFont="1" applyFill="1" applyBorder="1" applyAlignment="1"/>
    <xf numFmtId="170" fontId="35" fillId="0" borderId="1" xfId="2" applyNumberFormat="1" applyFont="1" applyBorder="1"/>
    <xf numFmtId="170" fontId="35" fillId="4" borderId="1" xfId="25" applyFont="1" applyFill="1" applyBorder="1"/>
    <xf numFmtId="170" fontId="35" fillId="0" borderId="1" xfId="2" applyNumberFormat="1" applyFont="1" applyFill="1" applyBorder="1" applyAlignment="1">
      <alignment vertical="top"/>
    </xf>
    <xf numFmtId="170" fontId="16" fillId="4" borderId="1" xfId="2" applyNumberFormat="1" applyFont="1" applyFill="1" applyBorder="1"/>
    <xf numFmtId="170" fontId="35" fillId="4" borderId="1" xfId="0" applyNumberFormat="1" applyFont="1" applyFill="1" applyBorder="1" applyAlignment="1" applyProtection="1">
      <alignment vertical="top"/>
      <protection locked="0"/>
    </xf>
    <xf numFmtId="164" fontId="23" fillId="4" borderId="1" xfId="0" applyNumberFormat="1" applyFont="1" applyFill="1" applyBorder="1" applyAlignment="1"/>
    <xf numFmtId="164" fontId="24" fillId="4" borderId="1" xfId="2" applyNumberFormat="1" applyFont="1" applyFill="1" applyBorder="1"/>
    <xf numFmtId="170" fontId="16" fillId="4" borderId="1" xfId="17" applyFont="1" applyFill="1" applyBorder="1"/>
    <xf numFmtId="2" fontId="35" fillId="4" borderId="1" xfId="0" applyNumberFormat="1" applyFont="1" applyFill="1" applyBorder="1" applyAlignment="1" applyProtection="1">
      <alignment vertical="top"/>
      <protection locked="0"/>
    </xf>
    <xf numFmtId="170" fontId="40" fillId="4" borderId="1" xfId="0" applyNumberFormat="1" applyFont="1" applyFill="1" applyBorder="1" applyAlignment="1"/>
    <xf numFmtId="43" fontId="0" fillId="0" borderId="1" xfId="2" applyBorder="1"/>
    <xf numFmtId="0" fontId="35" fillId="5" borderId="0" xfId="0" applyFont="1" applyFill="1" applyBorder="1" applyAlignment="1"/>
    <xf numFmtId="0" fontId="23" fillId="0" borderId="0" xfId="0" applyFont="1" applyFill="1" applyBorder="1" applyAlignment="1"/>
    <xf numFmtId="0" fontId="16" fillId="5" borderId="0" xfId="0" applyFont="1" applyFill="1" applyBorder="1" applyAlignment="1" applyProtection="1">
      <alignment vertical="top"/>
      <protection locked="0"/>
    </xf>
    <xf numFmtId="2" fontId="0" fillId="0" borderId="0" xfId="0" applyNumberFormat="1"/>
    <xf numFmtId="2" fontId="0" fillId="4" borderId="0" xfId="0" applyNumberFormat="1" applyFill="1"/>
    <xf numFmtId="170" fontId="0" fillId="0" borderId="0" xfId="17" applyFont="1"/>
    <xf numFmtId="170" fontId="0" fillId="0" borderId="0" xfId="25" applyFont="1"/>
    <xf numFmtId="170" fontId="16" fillId="0" borderId="0" xfId="2" applyNumberFormat="1" applyFont="1"/>
    <xf numFmtId="170" fontId="23" fillId="0" borderId="0" xfId="2" applyNumberFormat="1" applyFont="1"/>
    <xf numFmtId="170" fontId="23" fillId="0" borderId="0" xfId="2" applyNumberFormat="1" applyFont="1" applyFill="1" applyBorder="1" applyAlignment="1"/>
    <xf numFmtId="164" fontId="23" fillId="0" borderId="0" xfId="2" applyNumberFormat="1" applyFont="1"/>
    <xf numFmtId="0" fontId="16" fillId="0" borderId="0" xfId="0" applyFont="1" applyFill="1" applyBorder="1" applyAlignment="1"/>
    <xf numFmtId="0" fontId="41" fillId="0" borderId="0" xfId="0" applyFont="1" applyFill="1" applyBorder="1" applyAlignment="1"/>
    <xf numFmtId="170" fontId="35" fillId="0" borderId="0" xfId="2" applyNumberFormat="1" applyFont="1" applyFill="1" applyBorder="1" applyAlignment="1"/>
    <xf numFmtId="2" fontId="35" fillId="0" borderId="0" xfId="0" applyNumberFormat="1" applyFont="1" applyFill="1" applyBorder="1" applyAlignment="1"/>
    <xf numFmtId="2" fontId="23" fillId="0" borderId="0" xfId="0" applyNumberFormat="1" applyFont="1" applyFill="1" applyBorder="1" applyAlignment="1"/>
    <xf numFmtId="0" fontId="33" fillId="5" borderId="0" xfId="0" applyFont="1" applyFill="1" applyBorder="1" applyAlignment="1"/>
    <xf numFmtId="180" fontId="15" fillId="0" borderId="0" xfId="0" applyNumberFormat="1" applyFont="1" applyFill="1" applyBorder="1" applyAlignment="1"/>
    <xf numFmtId="0" fontId="35" fillId="0" borderId="0" xfId="0" applyFont="1" applyFill="1" applyBorder="1" applyAlignment="1"/>
    <xf numFmtId="170" fontId="15" fillId="5" borderId="0" xfId="25" applyFont="1" applyFill="1" applyBorder="1" applyAlignment="1" applyProtection="1">
      <alignment vertical="top"/>
      <protection locked="0"/>
    </xf>
    <xf numFmtId="170" fontId="35" fillId="0" borderId="0" xfId="25" applyFont="1"/>
    <xf numFmtId="2" fontId="16" fillId="0" borderId="0" xfId="0" applyNumberFormat="1" applyFont="1" applyFill="1" applyBorder="1" applyAlignment="1"/>
    <xf numFmtId="170" fontId="32" fillId="4" borderId="0" xfId="25" applyFill="1" applyAlignment="1" applyProtection="1">
      <alignment vertical="top"/>
      <protection locked="0"/>
    </xf>
    <xf numFmtId="170" fontId="16" fillId="5" borderId="0" xfId="2" applyNumberFormat="1" applyFont="1" applyFill="1" applyAlignment="1" applyProtection="1">
      <alignment vertical="top"/>
      <protection locked="0"/>
    </xf>
    <xf numFmtId="170" fontId="23" fillId="5" borderId="0" xfId="2" applyNumberFormat="1" applyFont="1" applyFill="1" applyAlignment="1" applyProtection="1">
      <alignment vertical="top"/>
      <protection locked="0"/>
    </xf>
    <xf numFmtId="164" fontId="16" fillId="5" borderId="0" xfId="23" applyFont="1" applyFill="1" applyBorder="1" applyAlignment="1" applyProtection="1">
      <alignment vertical="top"/>
      <protection locked="0"/>
    </xf>
    <xf numFmtId="170" fontId="33" fillId="5" borderId="0" xfId="2" applyNumberFormat="1" applyFont="1" applyFill="1" applyBorder="1" applyAlignment="1" applyProtection="1">
      <alignment vertical="top"/>
      <protection locked="0"/>
    </xf>
    <xf numFmtId="170" fontId="16" fillId="5" borderId="0" xfId="2" applyNumberFormat="1" applyFont="1" applyFill="1" applyBorder="1" applyAlignment="1" applyProtection="1">
      <alignment vertical="top"/>
      <protection locked="0"/>
    </xf>
    <xf numFmtId="2" fontId="35" fillId="0" borderId="9" xfId="0" applyNumberFormat="1" applyFont="1" applyFill="1" applyBorder="1" applyAlignment="1" applyProtection="1">
      <alignment vertical="top"/>
      <protection locked="0"/>
    </xf>
    <xf numFmtId="170" fontId="32" fillId="4" borderId="0" xfId="17" applyFill="1" applyAlignment="1" applyProtection="1">
      <alignment vertical="top"/>
      <protection locked="0"/>
    </xf>
    <xf numFmtId="0" fontId="16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25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vertical="top"/>
    </xf>
    <xf numFmtId="179" fontId="15" fillId="0" borderId="1" xfId="0" applyNumberFormat="1" applyFont="1" applyFill="1" applyBorder="1" applyAlignment="1">
      <alignment horizontal="right"/>
    </xf>
    <xf numFmtId="176" fontId="15" fillId="0" borderId="1" xfId="17" applyNumberFormat="1" applyFont="1" applyBorder="1" applyAlignment="1">
      <alignment horizontal="right" vertical="top"/>
    </xf>
    <xf numFmtId="172" fontId="35" fillId="0" borderId="1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/>
    <xf numFmtId="1" fontId="19" fillId="4" borderId="0" xfId="0" applyNumberFormat="1" applyFont="1" applyFill="1" applyBorder="1" applyAlignment="1">
      <alignment horizontal="left"/>
    </xf>
    <xf numFmtId="174" fontId="19" fillId="4" borderId="0" xfId="0" applyNumberFormat="1" applyFont="1" applyFill="1" applyBorder="1"/>
    <xf numFmtId="0" fontId="32" fillId="4" borderId="0" xfId="0" applyFont="1" applyFill="1" applyBorder="1"/>
    <xf numFmtId="0" fontId="19" fillId="0" borderId="0" xfId="0" applyFont="1" applyBorder="1"/>
    <xf numFmtId="0" fontId="32" fillId="0" borderId="0" xfId="0" applyFont="1" applyBorder="1"/>
    <xf numFmtId="1" fontId="19" fillId="0" borderId="0" xfId="0" applyNumberFormat="1" applyFont="1" applyBorder="1" applyAlignment="1">
      <alignment horizontal="left"/>
    </xf>
    <xf numFmtId="174" fontId="19" fillId="0" borderId="0" xfId="0" applyNumberFormat="1" applyFont="1" applyBorder="1"/>
    <xf numFmtId="0" fontId="32" fillId="5" borderId="0" xfId="0" applyFont="1" applyFill="1" applyBorder="1" applyAlignment="1">
      <alignment vertical="top"/>
    </xf>
    <xf numFmtId="0" fontId="38" fillId="0" borderId="0" xfId="0" applyFont="1" applyFill="1" applyBorder="1" applyAlignment="1">
      <alignment vertical="top"/>
    </xf>
    <xf numFmtId="0" fontId="32" fillId="0" borderId="0" xfId="0" applyFont="1" applyBorder="1" applyAlignment="1">
      <alignment vertical="top"/>
    </xf>
    <xf numFmtId="0" fontId="19" fillId="4" borderId="0" xfId="0" applyFont="1" applyFill="1" applyBorder="1" applyAlignment="1">
      <alignment horizontal="left"/>
    </xf>
    <xf numFmtId="172" fontId="19" fillId="4" borderId="0" xfId="0" applyNumberFormat="1" applyFont="1" applyFill="1" applyBorder="1"/>
    <xf numFmtId="49" fontId="22" fillId="0" borderId="0" xfId="0" applyNumberFormat="1" applyFont="1" applyFill="1" applyBorder="1" applyAlignment="1"/>
    <xf numFmtId="0" fontId="19" fillId="4" borderId="0" xfId="0" applyFont="1" applyFill="1" applyBorder="1" applyAlignment="1">
      <alignment vertical="top"/>
    </xf>
    <xf numFmtId="0" fontId="19" fillId="5" borderId="0" xfId="0" applyFont="1" applyFill="1" applyBorder="1"/>
    <xf numFmtId="172" fontId="19" fillId="0" borderId="0" xfId="0" applyNumberFormat="1" applyFont="1" applyBorder="1"/>
    <xf numFmtId="0" fontId="38" fillId="5" borderId="0" xfId="0" applyFont="1" applyFill="1" applyBorder="1" applyAlignment="1">
      <alignment vertical="top"/>
    </xf>
    <xf numFmtId="171" fontId="19" fillId="4" borderId="0" xfId="0" applyNumberFormat="1" applyFont="1" applyFill="1" applyBorder="1"/>
    <xf numFmtId="0" fontId="32" fillId="5" borderId="0" xfId="45" applyFill="1" applyBorder="1" applyAlignment="1">
      <alignment vertical="top"/>
    </xf>
    <xf numFmtId="1" fontId="0" fillId="0" borderId="0" xfId="0" applyNumberFormat="1" applyFont="1" applyBorder="1" applyAlignment="1">
      <alignment horizontal="left"/>
    </xf>
    <xf numFmtId="171" fontId="32" fillId="5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center"/>
    </xf>
    <xf numFmtId="43" fontId="42" fillId="0" borderId="1" xfId="2" applyFont="1" applyBorder="1"/>
    <xf numFmtId="43" fontId="19" fillId="4" borderId="1" xfId="2" applyFont="1" applyFill="1" applyBorder="1"/>
    <xf numFmtId="43" fontId="19" fillId="0" borderId="1" xfId="2" applyFont="1" applyBorder="1"/>
    <xf numFmtId="43" fontId="0" fillId="0" borderId="0" xfId="2"/>
    <xf numFmtId="1" fontId="32" fillId="0" borderId="0" xfId="0" applyNumberFormat="1" applyFont="1" applyBorder="1" applyAlignment="1" applyProtection="1">
      <alignment vertical="top"/>
      <protection locked="0"/>
    </xf>
    <xf numFmtId="43" fontId="19" fillId="4" borderId="0" xfId="2" applyFont="1" applyFill="1" applyBorder="1"/>
    <xf numFmtId="0" fontId="32" fillId="4" borderId="0" xfId="0" applyFont="1" applyFill="1" applyBorder="1" applyAlignment="1">
      <alignment vertical="top"/>
    </xf>
    <xf numFmtId="0" fontId="42" fillId="4" borderId="0" xfId="0" applyFont="1" applyFill="1" applyBorder="1"/>
    <xf numFmtId="43" fontId="19" fillId="0" borderId="0" xfId="2" applyFont="1" applyBorder="1"/>
    <xf numFmtId="0" fontId="32" fillId="4" borderId="0" xfId="43" applyFont="1" applyFill="1" applyBorder="1"/>
    <xf numFmtId="170" fontId="19" fillId="0" borderId="0" xfId="17" applyFont="1" applyBorder="1"/>
    <xf numFmtId="0" fontId="32" fillId="4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43" fontId="32" fillId="4" borderId="0" xfId="2" applyFont="1" applyFill="1" applyBorder="1"/>
    <xf numFmtId="0" fontId="32" fillId="0" borderId="0" xfId="0" applyFont="1" applyBorder="1" applyAlignment="1">
      <alignment horizontal="left" vertical="top"/>
    </xf>
    <xf numFmtId="0" fontId="32" fillId="5" borderId="0" xfId="29" applyFill="1" applyBorder="1"/>
    <xf numFmtId="0" fontId="43" fillId="0" borderId="0" xfId="0" applyFont="1" applyBorder="1"/>
    <xf numFmtId="170" fontId="0" fillId="0" borderId="0" xfId="25" applyFont="1" applyBorder="1"/>
    <xf numFmtId="1" fontId="14" fillId="4" borderId="0" xfId="0" applyNumberFormat="1" applyFont="1" applyFill="1" applyBorder="1" applyAlignment="1">
      <alignment vertical="center"/>
    </xf>
    <xf numFmtId="170" fontId="14" fillId="4" borderId="0" xfId="0" applyNumberFormat="1" applyFont="1" applyFill="1" applyBorder="1" applyAlignment="1">
      <alignment vertical="center"/>
    </xf>
    <xf numFmtId="1" fontId="32" fillId="0" borderId="0" xfId="0" applyNumberFormat="1" applyFont="1" applyAlignment="1">
      <alignment vertical="top"/>
    </xf>
    <xf numFmtId="177" fontId="0" fillId="0" borderId="0" xfId="17" applyNumberFormat="1" applyFont="1"/>
    <xf numFmtId="177" fontId="0" fillId="0" borderId="0" xfId="0" applyNumberFormat="1"/>
    <xf numFmtId="1" fontId="0" fillId="0" borderId="0" xfId="0" applyNumberFormat="1"/>
    <xf numFmtId="2" fontId="32" fillId="0" borderId="0" xfId="0" applyNumberFormat="1" applyFont="1"/>
    <xf numFmtId="1" fontId="32" fillId="0" borderId="0" xfId="0" applyNumberFormat="1" applyFont="1"/>
    <xf numFmtId="0" fontId="32" fillId="4" borderId="0" xfId="33" applyFill="1" applyAlignment="1">
      <alignment vertical="top"/>
    </xf>
    <xf numFmtId="0" fontId="32" fillId="0" borderId="0" xfId="33" applyAlignment="1">
      <alignment vertical="top"/>
    </xf>
    <xf numFmtId="0" fontId="32" fillId="0" borderId="0" xfId="73" applyAlignment="1" applyProtection="1">
      <alignment vertical="top"/>
      <protection locked="0"/>
    </xf>
    <xf numFmtId="0" fontId="32" fillId="4" borderId="0" xfId="73" applyFill="1" applyAlignment="1" applyProtection="1">
      <alignment vertical="top"/>
      <protection locked="0"/>
    </xf>
    <xf numFmtId="0" fontId="44" fillId="4" borderId="0" xfId="0" applyFont="1" applyFill="1" applyAlignment="1">
      <alignment horizontal="left"/>
    </xf>
    <xf numFmtId="49" fontId="15" fillId="0" borderId="0" xfId="0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25" fillId="0" borderId="0" xfId="0" applyFont="1" applyFill="1" applyBorder="1" applyAlignment="1">
      <alignment vertical="top"/>
    </xf>
    <xf numFmtId="0" fontId="15" fillId="5" borderId="0" xfId="58" applyFont="1" applyFill="1" applyBorder="1" applyAlignment="1" applyProtection="1">
      <alignment vertical="top"/>
      <protection locked="0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 vertical="center"/>
    </xf>
    <xf numFmtId="0" fontId="46" fillId="0" borderId="10" xfId="0" applyFont="1" applyBorder="1"/>
    <xf numFmtId="0" fontId="46" fillId="0" borderId="11" xfId="0" applyFont="1" applyBorder="1"/>
    <xf numFmtId="0" fontId="46" fillId="0" borderId="12" xfId="0" applyFont="1" applyBorder="1"/>
    <xf numFmtId="0" fontId="46" fillId="0" borderId="10" xfId="0" applyFont="1" applyBorder="1" applyAlignment="1">
      <alignment horizontal="center"/>
    </xf>
    <xf numFmtId="14" fontId="46" fillId="0" borderId="0" xfId="0" applyNumberFormat="1" applyFont="1"/>
    <xf numFmtId="0" fontId="46" fillId="0" borderId="13" xfId="0" applyFont="1" applyBorder="1"/>
    <xf numFmtId="0" fontId="46" fillId="0" borderId="0" xfId="0" applyFont="1" applyAlignment="1">
      <alignment vertic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4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vertical="center" wrapText="1"/>
    </xf>
    <xf numFmtId="175" fontId="0" fillId="0" borderId="1" xfId="2" applyNumberFormat="1" applyFont="1" applyBorder="1"/>
    <xf numFmtId="37" fontId="46" fillId="0" borderId="0" xfId="2" applyNumberFormat="1" applyFont="1" applyAlignment="1">
      <alignment vertical="center" wrapText="1"/>
    </xf>
    <xf numFmtId="175" fontId="9" fillId="0" borderId="1" xfId="2" applyNumberFormat="1" applyFont="1" applyBorder="1" applyAlignment="1">
      <alignment vertical="center" wrapText="1"/>
    </xf>
    <xf numFmtId="0" fontId="47" fillId="0" borderId="1" xfId="0" applyFont="1" applyBorder="1" applyAlignment="1">
      <alignment horizontal="center"/>
    </xf>
    <xf numFmtId="175" fontId="47" fillId="0" borderId="1" xfId="2" applyNumberFormat="1" applyFont="1" applyBorder="1" applyAlignment="1">
      <alignment horizontal="center"/>
    </xf>
    <xf numFmtId="175" fontId="46" fillId="0" borderId="0" xfId="2" applyNumberFormat="1" applyFont="1"/>
    <xf numFmtId="0" fontId="46" fillId="0" borderId="12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/>
    </xf>
    <xf numFmtId="0" fontId="4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7" fontId="46" fillId="0" borderId="0" xfId="0" applyNumberFormat="1" applyFont="1"/>
    <xf numFmtId="175" fontId="19" fillId="0" borderId="0" xfId="2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46" fillId="0" borderId="0" xfId="0" applyNumberFormat="1" applyFont="1"/>
    <xf numFmtId="177" fontId="19" fillId="0" borderId="0" xfId="2" applyNumberFormat="1" applyFont="1" applyAlignment="1">
      <alignment horizontal="center"/>
    </xf>
    <xf numFmtId="177" fontId="1" fillId="0" borderId="0" xfId="2" applyNumberFormat="1" applyFont="1" applyAlignment="1">
      <alignment horizontal="center"/>
    </xf>
    <xf numFmtId="0" fontId="50" fillId="0" borderId="0" xfId="0" applyFont="1"/>
    <xf numFmtId="37" fontId="9" fillId="0" borderId="0" xfId="2" applyNumberFormat="1" applyFont="1" applyBorder="1" applyAlignment="1">
      <alignment vertical="center" wrapText="1"/>
    </xf>
    <xf numFmtId="37" fontId="0" fillId="0" borderId="0" xfId="0" applyNumberFormat="1" applyBorder="1"/>
    <xf numFmtId="37" fontId="0" fillId="0" borderId="0" xfId="0" applyNumberFormat="1"/>
    <xf numFmtId="43" fontId="0" fillId="0" borderId="0" xfId="2" applyBorder="1"/>
    <xf numFmtId="37" fontId="46" fillId="0" borderId="1" xfId="2" applyNumberFormat="1" applyFont="1" applyBorder="1" applyAlignment="1">
      <alignment vertical="center"/>
    </xf>
    <xf numFmtId="0" fontId="46" fillId="0" borderId="17" xfId="0" applyFont="1" applyBorder="1"/>
    <xf numFmtId="43" fontId="0" fillId="0" borderId="1" xfId="2" applyFont="1" applyBorder="1" applyAlignment="1">
      <alignment vertical="center"/>
    </xf>
    <xf numFmtId="43" fontId="0" fillId="0" borderId="1" xfId="2" applyFont="1" applyBorder="1"/>
    <xf numFmtId="0" fontId="46" fillId="0" borderId="12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0" xfId="0" applyFont="1"/>
    <xf numFmtId="0" fontId="46" fillId="0" borderId="10" xfId="0" applyFont="1" applyBorder="1" applyAlignment="1">
      <alignment vertical="center"/>
    </xf>
    <xf numFmtId="0" fontId="19" fillId="0" borderId="0" xfId="0" applyFont="1"/>
    <xf numFmtId="178" fontId="46" fillId="0" borderId="0" xfId="0" applyNumberFormat="1" applyFont="1"/>
    <xf numFmtId="0" fontId="9" fillId="0" borderId="32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51" fillId="0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3" fillId="0" borderId="1" xfId="0" applyFont="1" applyBorder="1" applyAlignment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 indent="5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51" fillId="0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3" fillId="0" borderId="0" xfId="0" applyFont="1"/>
    <xf numFmtId="0" fontId="1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175" fontId="9" fillId="0" borderId="1" xfId="2" applyNumberFormat="1" applyFont="1" applyBorder="1"/>
    <xf numFmtId="0" fontId="9" fillId="0" borderId="1" xfId="0" applyFont="1" applyBorder="1"/>
    <xf numFmtId="175" fontId="9" fillId="0" borderId="0" xfId="0" applyNumberFormat="1" applyFont="1"/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47" fillId="0" borderId="0" xfId="0" applyFont="1"/>
    <xf numFmtId="0" fontId="53" fillId="0" borderId="0" xfId="0" applyFont="1" applyAlignment="1">
      <alignment horizontal="center"/>
    </xf>
    <xf numFmtId="0" fontId="15" fillId="0" borderId="1" xfId="0" quotePrefix="1" applyFont="1" applyFill="1" applyBorder="1" applyAlignment="1">
      <alignment vertical="center"/>
    </xf>
    <xf numFmtId="0" fontId="15" fillId="0" borderId="1" xfId="0" quotePrefix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3" fontId="47" fillId="0" borderId="49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1" fillId="9" borderId="32" xfId="0" applyFont="1" applyFill="1" applyBorder="1" applyAlignment="1">
      <alignment horizontal="center" vertical="center"/>
    </xf>
    <xf numFmtId="0" fontId="51" fillId="9" borderId="52" xfId="0" applyFont="1" applyFill="1" applyBorder="1" applyAlignment="1">
      <alignment horizontal="center" vertical="center"/>
    </xf>
    <xf numFmtId="0" fontId="52" fillId="10" borderId="20" xfId="0" applyFont="1" applyFill="1" applyBorder="1" applyAlignment="1">
      <alignment horizontal="center" vertical="center"/>
    </xf>
    <xf numFmtId="0" fontId="52" fillId="3" borderId="20" xfId="0" applyFont="1" applyFill="1" applyBorder="1" applyAlignment="1">
      <alignment horizontal="center" vertical="center"/>
    </xf>
    <xf numFmtId="0" fontId="52" fillId="11" borderId="20" xfId="0" applyFont="1" applyFill="1" applyBorder="1" applyAlignment="1">
      <alignment horizontal="center" vertical="center"/>
    </xf>
    <xf numFmtId="0" fontId="52" fillId="11" borderId="55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8" fillId="0" borderId="1" xfId="0" applyFont="1" applyBorder="1" applyAlignment="1">
      <alignment horizontal="center" vertical="top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0" fontId="57" fillId="0" borderId="12" xfId="0" applyFont="1" applyBorder="1" applyAlignment="1">
      <alignment horizontal="center" vertical="top"/>
    </xf>
    <xf numFmtId="0" fontId="47" fillId="0" borderId="1" xfId="0" applyFont="1" applyBorder="1" applyAlignment="1">
      <alignment horizontal="center"/>
    </xf>
    <xf numFmtId="0" fontId="53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175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1" fontId="9" fillId="0" borderId="10" xfId="2" applyNumberFormat="1" applyFont="1" applyBorder="1" applyAlignment="1">
      <alignment horizontal="center" vertical="top" wrapText="1"/>
    </xf>
    <xf numFmtId="41" fontId="9" fillId="0" borderId="12" xfId="2" applyNumberFormat="1" applyFont="1" applyBorder="1" applyAlignment="1">
      <alignment horizontal="center" vertical="top" wrapText="1"/>
    </xf>
    <xf numFmtId="43" fontId="9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6" fillId="0" borderId="11" xfId="0" applyFont="1" applyBorder="1"/>
    <xf numFmtId="0" fontId="46" fillId="0" borderId="12" xfId="0" applyFont="1" applyBorder="1"/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37" fontId="9" fillId="0" borderId="0" xfId="2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37" fontId="46" fillId="0" borderId="0" xfId="2" applyNumberFormat="1" applyFont="1" applyAlignment="1">
      <alignment horizontal="center" vertical="center" wrapText="1"/>
    </xf>
    <xf numFmtId="37" fontId="9" fillId="0" borderId="0" xfId="2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7" fontId="9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37" fontId="9" fillId="0" borderId="10" xfId="2" applyNumberFormat="1" applyFont="1" applyBorder="1" applyAlignment="1">
      <alignment horizontal="center" vertical="center" wrapText="1"/>
    </xf>
    <xf numFmtId="37" fontId="9" fillId="0" borderId="12" xfId="2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8" fillId="4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6">
    <cellStyle name="Comma" xfId="2" builtinId="3"/>
    <cellStyle name="Comma 11" xfId="17"/>
    <cellStyle name="Comma 11 2 2 2" xfId="25"/>
    <cellStyle name="Comma 18" xfId="5"/>
    <cellStyle name="Comma 24" xfId="3"/>
    <cellStyle name="Comma 25" xfId="26"/>
    <cellStyle name="Comma 29" xfId="19"/>
    <cellStyle name="Comma 35" xfId="22"/>
    <cellStyle name="Comma 36" xfId="23"/>
    <cellStyle name="Comma 37" xfId="18"/>
    <cellStyle name="Comma 38" xfId="20"/>
    <cellStyle name="Comma 4" xfId="27"/>
    <cellStyle name="Comma 4 2" xfId="83"/>
    <cellStyle name="Comma 4 2 2 2 2" xfId="21"/>
    <cellStyle name="Comma 48" xfId="10"/>
    <cellStyle name="Comma 9" xfId="28"/>
    <cellStyle name="Normal" xfId="0" builtinId="0"/>
    <cellStyle name="Normal 10" xfId="29"/>
    <cellStyle name="Normal 10 2" xfId="12"/>
    <cellStyle name="Normal 10 2 2 2 2" xfId="30"/>
    <cellStyle name="Normal 104" xfId="31"/>
    <cellStyle name="Normal 109" xfId="32"/>
    <cellStyle name="Normal 110" xfId="33"/>
    <cellStyle name="Normal 112" xfId="34"/>
    <cellStyle name="Normal 115 2" xfId="35"/>
    <cellStyle name="Normal 12" xfId="36"/>
    <cellStyle name="Normal 12 7" xfId="37"/>
    <cellStyle name="Normal 132" xfId="39"/>
    <cellStyle name="Normal 136 3" xfId="7"/>
    <cellStyle name="Normal 137" xfId="40"/>
    <cellStyle name="Normal 139" xfId="4"/>
    <cellStyle name="Normal 140" xfId="42"/>
    <cellStyle name="Normal 142" xfId="41"/>
    <cellStyle name="Normal 143" xfId="9"/>
    <cellStyle name="Normal 145" xfId="11"/>
    <cellStyle name="Normal 147" xfId="43"/>
    <cellStyle name="Normal 149" xfId="44"/>
    <cellStyle name="Normal 178" xfId="45"/>
    <cellStyle name="Normal 2" xfId="38"/>
    <cellStyle name="Normal 2 51" xfId="1"/>
    <cellStyle name="Normal 2 52" xfId="6"/>
    <cellStyle name="Normal 3" xfId="46"/>
    <cellStyle name="Normal 3 2" xfId="47"/>
    <cellStyle name="Normal 3 2 2 2 2" xfId="48"/>
    <cellStyle name="Normal 3 2 4" xfId="49"/>
    <cellStyle name="Normal 46" xfId="50"/>
    <cellStyle name="Normal 49" xfId="24"/>
    <cellStyle name="Normal 5" xfId="51"/>
    <cellStyle name="Normal 56 2" xfId="52"/>
    <cellStyle name="Normal 61 2" xfId="53"/>
    <cellStyle name="Normal 62" xfId="15"/>
    <cellStyle name="Normal 63 2" xfId="54"/>
    <cellStyle name="Normal 63 2 2 2" xfId="55"/>
    <cellStyle name="Normal 63 3" xfId="56"/>
    <cellStyle name="Normal 64" xfId="57"/>
    <cellStyle name="Normal 65 2" xfId="58"/>
    <cellStyle name="Normal 65 2 2" xfId="59"/>
    <cellStyle name="Normal 65 2 2 2" xfId="60"/>
    <cellStyle name="Normal 65 2 3" xfId="61"/>
    <cellStyle name="Normal 7" xfId="62"/>
    <cellStyle name="Normal 74" xfId="63"/>
    <cellStyle name="Normal 74 2" xfId="64"/>
    <cellStyle name="Normal 74 3" xfId="8"/>
    <cellStyle name="Normal 75" xfId="65"/>
    <cellStyle name="Normal 75 14 2" xfId="66"/>
    <cellStyle name="Normal 76" xfId="67"/>
    <cellStyle name="Normal 77" xfId="68"/>
    <cellStyle name="Normal 77 10" xfId="84"/>
    <cellStyle name="Normal 77 10 2 2 2" xfId="70"/>
    <cellStyle name="Normal 77 10 3" xfId="71"/>
    <cellStyle name="Normal 78" xfId="14"/>
    <cellStyle name="Normal 8" xfId="72"/>
    <cellStyle name="Normal 82" xfId="69"/>
    <cellStyle name="Normal 83" xfId="13"/>
    <cellStyle name="Normal 84" xfId="73"/>
    <cellStyle name="Normal 84 2" xfId="74"/>
    <cellStyle name="Normal 84 2 2 2" xfId="16"/>
    <cellStyle name="Normal 85" xfId="75"/>
    <cellStyle name="Normal 85 2" xfId="77"/>
    <cellStyle name="Normal 86" xfId="78"/>
    <cellStyle name="Normal 87" xfId="79"/>
    <cellStyle name="Normal 90" xfId="76"/>
    <cellStyle name="Normal 93" xfId="80"/>
    <cellStyle name="Normal 94" xfId="82"/>
    <cellStyle name="Normal 97" xfId="81"/>
    <cellStyle name="Output 3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ad\Desktop\SHPI%20Reports%20for%202017-2018\SHPI%20Reports%202018\SHPI-monthly%20%20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showGridLines="0" topLeftCell="A90" zoomScale="110" zoomScaleNormal="110" workbookViewId="0">
      <selection activeCell="F103" sqref="F102:F103"/>
    </sheetView>
  </sheetViews>
  <sheetFormatPr defaultColWidth="8.88671875" defaultRowHeight="13.8"/>
  <cols>
    <col min="1" max="1" width="1" style="457" customWidth="1"/>
    <col min="2" max="2" width="14.44140625" style="457" customWidth="1"/>
    <col min="3" max="3" width="3.109375" style="457" customWidth="1"/>
    <col min="4" max="4" width="14.88671875" style="457" customWidth="1"/>
    <col min="5" max="5" width="15.109375" style="457" customWidth="1"/>
    <col min="6" max="6" width="12.33203125" style="457" customWidth="1"/>
    <col min="7" max="7" width="15" style="457" customWidth="1"/>
    <col min="8" max="8" width="12" style="457" customWidth="1"/>
    <col min="9" max="9" width="12.5546875" style="457" customWidth="1"/>
    <col min="10" max="10" width="11.88671875" style="457" customWidth="1"/>
    <col min="11" max="16384" width="8.88671875" style="457"/>
  </cols>
  <sheetData>
    <row r="1" spans="1:9" ht="15.6" customHeight="1">
      <c r="A1" s="107"/>
      <c r="B1" s="107"/>
      <c r="C1" s="499" t="s">
        <v>0</v>
      </c>
      <c r="D1" s="499"/>
      <c r="E1" s="499"/>
      <c r="F1" s="499"/>
      <c r="G1" s="499"/>
      <c r="H1" s="499"/>
      <c r="I1" s="107"/>
    </row>
    <row r="2" spans="1:9">
      <c r="A2" s="107"/>
      <c r="B2" s="107"/>
      <c r="C2" s="107"/>
      <c r="D2" s="107"/>
      <c r="E2" s="107"/>
      <c r="F2" s="107"/>
      <c r="G2" s="107"/>
      <c r="H2" s="107"/>
      <c r="I2" s="107"/>
    </row>
    <row r="3" spans="1:9" ht="19.5" customHeight="1">
      <c r="A3" s="458" t="s">
        <v>1</v>
      </c>
      <c r="B3" s="403"/>
      <c r="C3" s="500" t="s">
        <v>2</v>
      </c>
      <c r="D3" s="501"/>
      <c r="E3" s="414"/>
      <c r="F3" s="458" t="s">
        <v>3</v>
      </c>
      <c r="G3" s="502" t="s">
        <v>4</v>
      </c>
      <c r="H3" s="502"/>
      <c r="I3" s="503"/>
    </row>
    <row r="4" spans="1:9">
      <c r="A4" s="414"/>
      <c r="B4" s="414"/>
      <c r="C4" s="414"/>
      <c r="D4" s="414"/>
      <c r="E4" s="414"/>
      <c r="F4" s="414"/>
      <c r="G4" s="414"/>
      <c r="H4" s="414"/>
      <c r="I4" s="414"/>
    </row>
    <row r="5" spans="1:9" ht="17.25" customHeight="1">
      <c r="A5" s="504" t="s">
        <v>5</v>
      </c>
      <c r="B5" s="502"/>
      <c r="C5" s="502"/>
      <c r="D5" s="503"/>
      <c r="E5" s="414"/>
      <c r="F5" s="458" t="s">
        <v>6</v>
      </c>
      <c r="G5" s="502"/>
      <c r="H5" s="502"/>
      <c r="I5" s="503"/>
    </row>
    <row r="6" spans="1:9">
      <c r="A6" s="406"/>
      <c r="B6" s="406"/>
      <c r="C6" s="406"/>
      <c r="D6" s="406"/>
      <c r="E6" s="406"/>
      <c r="F6" s="406"/>
      <c r="G6" s="406"/>
      <c r="H6" s="406"/>
      <c r="I6" s="406"/>
    </row>
    <row r="7" spans="1:9">
      <c r="A7" s="406" t="s">
        <v>7</v>
      </c>
      <c r="B7" s="406"/>
      <c r="C7" s="406"/>
      <c r="D7" s="406"/>
      <c r="E7" s="406"/>
      <c r="F7" s="406"/>
      <c r="G7" s="406"/>
      <c r="H7" s="406"/>
      <c r="I7" s="406"/>
    </row>
    <row r="8" spans="1:9" ht="20.25" customHeight="1">
      <c r="A8" s="505" t="s">
        <v>8</v>
      </c>
      <c r="B8" s="505"/>
      <c r="C8" s="505"/>
      <c r="D8" s="505"/>
      <c r="E8" s="406" t="s">
        <v>9</v>
      </c>
      <c r="F8" s="406" t="s">
        <v>10</v>
      </c>
      <c r="G8" s="459"/>
      <c r="H8" s="406" t="s">
        <v>11</v>
      </c>
      <c r="I8" s="406"/>
    </row>
    <row r="9" spans="1:9">
      <c r="A9" s="406"/>
      <c r="B9" s="406"/>
      <c r="C9" s="406"/>
      <c r="D9" s="406"/>
      <c r="E9" s="406" t="s">
        <v>12</v>
      </c>
      <c r="F9" s="412" t="s">
        <v>13</v>
      </c>
      <c r="G9" s="406"/>
      <c r="H9" s="460"/>
      <c r="I9" s="406"/>
    </row>
    <row r="10" spans="1:9" ht="6.75" customHeight="1">
      <c r="A10" s="413"/>
      <c r="B10" s="413"/>
      <c r="C10" s="413"/>
      <c r="D10" s="413"/>
      <c r="E10" s="413"/>
      <c r="F10" s="413"/>
      <c r="G10" s="413"/>
      <c r="H10" s="413"/>
      <c r="I10" s="413"/>
    </row>
    <row r="11" spans="1:9" ht="18.75" customHeight="1">
      <c r="A11" s="107"/>
      <c r="B11" s="17" t="s">
        <v>14</v>
      </c>
      <c r="C11" s="107"/>
      <c r="D11" s="107"/>
      <c r="E11" s="107"/>
      <c r="F11" s="107"/>
      <c r="G11" s="107"/>
      <c r="H11" s="107"/>
      <c r="I11" s="107"/>
    </row>
    <row r="12" spans="1:9" ht="18" customHeight="1">
      <c r="A12" s="107" t="s">
        <v>15</v>
      </c>
      <c r="B12" s="17"/>
      <c r="C12" s="107"/>
      <c r="D12" s="107"/>
      <c r="E12" s="107"/>
      <c r="F12" s="107"/>
      <c r="G12" s="107"/>
      <c r="H12" s="107"/>
      <c r="I12" s="107"/>
    </row>
    <row r="13" spans="1:9" ht="14.25" customHeight="1">
      <c r="A13" s="107"/>
      <c r="B13" s="506" t="s">
        <v>16</v>
      </c>
      <c r="C13" s="507"/>
      <c r="D13" s="507"/>
      <c r="E13" s="507"/>
      <c r="F13" s="508" t="s">
        <v>17</v>
      </c>
      <c r="G13" s="508"/>
      <c r="H13" s="508" t="s">
        <v>18</v>
      </c>
      <c r="I13" s="509"/>
    </row>
    <row r="14" spans="1:9" ht="18" customHeight="1">
      <c r="A14" s="406"/>
      <c r="B14" s="510" t="s">
        <v>19</v>
      </c>
      <c r="C14" s="511"/>
      <c r="D14" s="511"/>
      <c r="E14" s="512"/>
      <c r="F14" s="513">
        <v>26095</v>
      </c>
      <c r="G14" s="514"/>
      <c r="H14" s="515">
        <f>IFERROR(VLOOKUP(G3,[1]Sheet1!G2:H6,2,FALSE)," ")</f>
        <v>193100</v>
      </c>
      <c r="I14" s="516"/>
    </row>
    <row r="15" spans="1:9" ht="27" customHeight="1">
      <c r="A15" s="406"/>
      <c r="B15" s="597" t="s">
        <v>20</v>
      </c>
      <c r="C15" s="598"/>
      <c r="D15" s="598"/>
      <c r="E15" s="599"/>
      <c r="F15" s="603">
        <v>5480</v>
      </c>
      <c r="G15" s="604"/>
      <c r="H15" s="607">
        <v>36595</v>
      </c>
      <c r="I15" s="608"/>
    </row>
    <row r="16" spans="1:9" ht="2.25" customHeight="1">
      <c r="A16" s="406"/>
      <c r="B16" s="600"/>
      <c r="C16" s="601"/>
      <c r="D16" s="601"/>
      <c r="E16" s="602"/>
      <c r="F16" s="605"/>
      <c r="G16" s="606"/>
      <c r="H16" s="609"/>
      <c r="I16" s="610"/>
    </row>
    <row r="17" spans="1:10" ht="24" customHeight="1">
      <c r="A17" s="406"/>
      <c r="B17" s="517" t="s">
        <v>21</v>
      </c>
      <c r="C17" s="518"/>
      <c r="D17" s="518"/>
      <c r="E17" s="519"/>
      <c r="F17" s="520">
        <v>0</v>
      </c>
      <c r="G17" s="521"/>
      <c r="H17" s="522">
        <v>0</v>
      </c>
      <c r="I17" s="523"/>
    </row>
    <row r="18" spans="1:10" ht="21.75" customHeight="1">
      <c r="A18" s="406"/>
      <c r="B18" s="524" t="s">
        <v>22</v>
      </c>
      <c r="C18" s="525"/>
      <c r="D18" s="525"/>
      <c r="E18" s="526"/>
      <c r="F18" s="527">
        <v>5340</v>
      </c>
      <c r="G18" s="528"/>
      <c r="H18" s="529">
        <v>35667</v>
      </c>
      <c r="I18" s="530"/>
      <c r="J18" s="474"/>
    </row>
    <row r="19" spans="1:10" ht="21.75" customHeight="1">
      <c r="A19" s="406"/>
      <c r="B19" s="531" t="s">
        <v>23</v>
      </c>
      <c r="C19" s="532"/>
      <c r="D19" s="532"/>
      <c r="E19" s="533"/>
      <c r="F19" s="534">
        <v>20755</v>
      </c>
      <c r="G19" s="535"/>
      <c r="H19" s="536">
        <v>157429</v>
      </c>
      <c r="I19" s="537"/>
      <c r="J19" s="475"/>
    </row>
    <row r="20" spans="1:10" ht="18" customHeight="1">
      <c r="A20" s="406"/>
      <c r="B20" s="538" t="s">
        <v>24</v>
      </c>
      <c r="C20" s="539"/>
      <c r="D20" s="539"/>
      <c r="E20" s="540"/>
      <c r="F20" s="541">
        <v>5135</v>
      </c>
      <c r="G20" s="542"/>
      <c r="H20" s="543">
        <f>4149+92+880+10084+9573</f>
        <v>24778</v>
      </c>
      <c r="I20" s="544"/>
    </row>
    <row r="21" spans="1:10" ht="18" customHeight="1">
      <c r="A21" s="406"/>
      <c r="B21" s="545" t="s">
        <v>25</v>
      </c>
      <c r="C21" s="502"/>
      <c r="D21" s="502"/>
      <c r="E21" s="503"/>
      <c r="F21" s="546">
        <f>136+445+1282</f>
        <v>1863</v>
      </c>
      <c r="G21" s="547"/>
      <c r="H21" s="522">
        <f>359+2257+6896</f>
        <v>9512</v>
      </c>
      <c r="I21" s="523"/>
    </row>
    <row r="22" spans="1:10" ht="19.5" customHeight="1">
      <c r="A22" s="406"/>
      <c r="B22" s="548" t="s">
        <v>26</v>
      </c>
      <c r="C22" s="549"/>
      <c r="D22" s="549"/>
      <c r="E22" s="550"/>
      <c r="F22" s="551">
        <f>SUM(F20:G21)</f>
        <v>6998</v>
      </c>
      <c r="G22" s="551"/>
      <c r="H22" s="551">
        <f>SUM(H20:I21)</f>
        <v>34290</v>
      </c>
      <c r="I22" s="552"/>
    </row>
    <row r="23" spans="1:10">
      <c r="A23" s="406"/>
      <c r="B23" s="406"/>
      <c r="C23" s="406"/>
      <c r="D23" s="406"/>
      <c r="E23" s="406"/>
      <c r="F23" s="406"/>
      <c r="G23" s="406"/>
      <c r="H23" s="406"/>
      <c r="I23" s="406"/>
    </row>
    <row r="24" spans="1:10">
      <c r="A24" s="406"/>
      <c r="B24" s="414" t="s">
        <v>27</v>
      </c>
      <c r="C24" s="406"/>
      <c r="D24" s="406"/>
      <c r="E24" s="406"/>
      <c r="F24" s="406"/>
      <c r="G24" s="406"/>
      <c r="H24" s="406"/>
      <c r="I24" s="406"/>
    </row>
    <row r="25" spans="1:10" ht="21" customHeight="1">
      <c r="A25" s="406"/>
      <c r="B25" s="611" t="s">
        <v>28</v>
      </c>
      <c r="C25" s="612"/>
      <c r="D25" s="553" t="s">
        <v>29</v>
      </c>
      <c r="E25" s="553"/>
      <c r="F25" s="554" t="s">
        <v>30</v>
      </c>
      <c r="G25" s="554"/>
      <c r="H25" s="555" t="s">
        <v>31</v>
      </c>
      <c r="I25" s="556"/>
    </row>
    <row r="26" spans="1:10" ht="19.5" customHeight="1">
      <c r="A26" s="406"/>
      <c r="B26" s="613"/>
      <c r="C26" s="614"/>
      <c r="D26" s="461" t="s">
        <v>32</v>
      </c>
      <c r="E26" s="461" t="s">
        <v>33</v>
      </c>
      <c r="F26" s="462" t="s">
        <v>32</v>
      </c>
      <c r="G26" s="462" t="s">
        <v>33</v>
      </c>
      <c r="H26" s="461" t="s">
        <v>32</v>
      </c>
      <c r="I26" s="476" t="s">
        <v>33</v>
      </c>
    </row>
    <row r="27" spans="1:10">
      <c r="A27" s="406"/>
      <c r="B27" s="557" t="s">
        <v>34</v>
      </c>
      <c r="C27" s="543"/>
      <c r="D27" s="463">
        <v>88</v>
      </c>
      <c r="E27" s="463">
        <v>63</v>
      </c>
      <c r="F27" s="419">
        <f>202+382+4+18+14</f>
        <v>620</v>
      </c>
      <c r="G27" s="419">
        <f>169+412+17+14</f>
        <v>612</v>
      </c>
      <c r="H27" s="463">
        <f t="shared" ref="H27:H32" si="0">+D27+F27</f>
        <v>708</v>
      </c>
      <c r="I27" s="477">
        <f t="shared" ref="I27:I32" si="1">+E27+G27</f>
        <v>675</v>
      </c>
    </row>
    <row r="28" spans="1:10">
      <c r="A28" s="406"/>
      <c r="B28" s="558" t="s">
        <v>35</v>
      </c>
      <c r="C28" s="522"/>
      <c r="D28" s="424">
        <f>750+176</f>
        <v>926</v>
      </c>
      <c r="E28" s="424">
        <f>662+177</f>
        <v>839</v>
      </c>
      <c r="F28" s="419">
        <f>763+312+10+3+86+247</f>
        <v>1421</v>
      </c>
      <c r="G28" s="419">
        <f>604+412+100+7+2+1+72+256</f>
        <v>1454</v>
      </c>
      <c r="H28" s="463">
        <f t="shared" si="0"/>
        <v>2347</v>
      </c>
      <c r="I28" s="477">
        <f t="shared" si="1"/>
        <v>2293</v>
      </c>
    </row>
    <row r="29" spans="1:10">
      <c r="A29" s="406"/>
      <c r="B29" s="558" t="s">
        <v>36</v>
      </c>
      <c r="C29" s="522"/>
      <c r="D29" s="424">
        <v>6981</v>
      </c>
      <c r="E29" s="424">
        <v>6562</v>
      </c>
      <c r="F29" s="419">
        <f>1656+215+20+19+7+197+796</f>
        <v>2910</v>
      </c>
      <c r="G29" s="419">
        <f>1570+484+18+6+14+196+769</f>
        <v>3057</v>
      </c>
      <c r="H29" s="463">
        <f t="shared" si="0"/>
        <v>9891</v>
      </c>
      <c r="I29" s="477">
        <f t="shared" si="1"/>
        <v>9619</v>
      </c>
    </row>
    <row r="30" spans="1:10">
      <c r="A30" s="406"/>
      <c r="B30" s="558" t="s">
        <v>37</v>
      </c>
      <c r="C30" s="522"/>
      <c r="D30" s="424">
        <f>5293+1683</f>
        <v>6976</v>
      </c>
      <c r="E30" s="424">
        <f>4683+1683</f>
        <v>6366</v>
      </c>
      <c r="F30" s="419">
        <f>3551+370+598+61+17+10+540+1688</f>
        <v>6835</v>
      </c>
      <c r="G30" s="419">
        <f>3571+570+598+54+10+31+493+1735</f>
        <v>7062</v>
      </c>
      <c r="H30" s="463">
        <f t="shared" si="0"/>
        <v>13811</v>
      </c>
      <c r="I30" s="477">
        <f t="shared" si="1"/>
        <v>13428</v>
      </c>
    </row>
    <row r="31" spans="1:10">
      <c r="A31" s="406"/>
      <c r="B31" s="558" t="s">
        <v>38</v>
      </c>
      <c r="C31" s="522"/>
      <c r="D31" s="424">
        <f>1354+224+1683</f>
        <v>3261</v>
      </c>
      <c r="E31" s="424">
        <f>944+224+1683-19</f>
        <v>2832</v>
      </c>
      <c r="F31" s="419">
        <f>797+214+544+655+9+3+83+299</f>
        <v>2604</v>
      </c>
      <c r="G31" s="419">
        <f>638+470+641+655+1+2+2+182</f>
        <v>2591</v>
      </c>
      <c r="H31" s="463">
        <f t="shared" si="0"/>
        <v>5865</v>
      </c>
      <c r="I31" s="477">
        <f t="shared" si="1"/>
        <v>5423</v>
      </c>
    </row>
    <row r="32" spans="1:10">
      <c r="A32" s="406"/>
      <c r="B32" s="559" t="s">
        <v>39</v>
      </c>
      <c r="C32" s="560"/>
      <c r="D32" s="465">
        <f>354</f>
        <v>354</v>
      </c>
      <c r="E32" s="465">
        <f>423-4</f>
        <v>419</v>
      </c>
      <c r="F32" s="464">
        <f>887+469+654+19+1+133+441</f>
        <v>2604</v>
      </c>
      <c r="G32" s="464">
        <f>662+605+654+15+2+127+455</f>
        <v>2520</v>
      </c>
      <c r="H32" s="466">
        <f t="shared" si="0"/>
        <v>2958</v>
      </c>
      <c r="I32" s="478">
        <f t="shared" si="1"/>
        <v>2939</v>
      </c>
    </row>
    <row r="33" spans="1:10" ht="19.5" customHeight="1">
      <c r="A33" s="406"/>
      <c r="B33" s="561" t="s">
        <v>40</v>
      </c>
      <c r="C33" s="536"/>
      <c r="D33" s="467">
        <f t="shared" ref="D33:I33" si="2">SUM(D27:D32)</f>
        <v>18586</v>
      </c>
      <c r="E33" s="467">
        <f t="shared" si="2"/>
        <v>17081</v>
      </c>
      <c r="F33" s="467">
        <f t="shared" si="2"/>
        <v>16994</v>
      </c>
      <c r="G33" s="467">
        <f t="shared" si="2"/>
        <v>17296</v>
      </c>
      <c r="H33" s="467">
        <f t="shared" si="2"/>
        <v>35580</v>
      </c>
      <c r="I33" s="479">
        <f t="shared" si="2"/>
        <v>34377</v>
      </c>
    </row>
    <row r="34" spans="1:10">
      <c r="A34" s="406"/>
      <c r="B34" s="406"/>
      <c r="C34" s="406"/>
      <c r="D34" s="406"/>
      <c r="E34" s="406"/>
      <c r="F34" s="468"/>
      <c r="G34" s="468"/>
      <c r="H34" s="406"/>
      <c r="I34" s="406"/>
    </row>
    <row r="35" spans="1:10">
      <c r="A35" s="406" t="s">
        <v>41</v>
      </c>
      <c r="B35" s="406"/>
      <c r="C35" s="406"/>
      <c r="D35" s="406"/>
      <c r="E35" s="406"/>
      <c r="F35" s="407"/>
      <c r="G35" s="407"/>
      <c r="H35" s="406"/>
      <c r="I35" s="406"/>
    </row>
    <row r="36" spans="1:10">
      <c r="A36" s="406"/>
      <c r="B36" s="406" t="s">
        <v>42</v>
      </c>
      <c r="C36" s="406"/>
      <c r="D36" s="406"/>
      <c r="E36" s="406"/>
      <c r="F36" s="406"/>
      <c r="G36" s="406"/>
      <c r="H36" s="406"/>
      <c r="I36" s="406"/>
    </row>
    <row r="37" spans="1:10" ht="25.2">
      <c r="A37" s="406"/>
      <c r="B37" s="562"/>
      <c r="C37" s="563"/>
      <c r="D37" s="563"/>
      <c r="E37" s="564"/>
      <c r="F37" s="418" t="s">
        <v>43</v>
      </c>
      <c r="G37" s="418" t="s">
        <v>44</v>
      </c>
      <c r="H37" s="423" t="s">
        <v>45</v>
      </c>
      <c r="I37" s="423" t="s">
        <v>46</v>
      </c>
    </row>
    <row r="38" spans="1:10">
      <c r="A38" s="406"/>
      <c r="B38" s="565" t="s">
        <v>47</v>
      </c>
      <c r="C38" s="566"/>
      <c r="D38" s="566"/>
      <c r="E38" s="567"/>
      <c r="F38" s="469">
        <v>2</v>
      </c>
      <c r="G38" s="469">
        <v>1</v>
      </c>
      <c r="H38" s="469">
        <v>3</v>
      </c>
      <c r="I38" s="469">
        <v>3</v>
      </c>
      <c r="J38" s="480"/>
    </row>
    <row r="39" spans="1:10">
      <c r="A39" s="406"/>
      <c r="B39" s="565" t="s">
        <v>48</v>
      </c>
      <c r="C39" s="566"/>
      <c r="D39" s="566"/>
      <c r="E39" s="567"/>
      <c r="F39" s="469">
        <v>12</v>
      </c>
      <c r="G39" s="469">
        <v>0</v>
      </c>
      <c r="H39" s="469">
        <v>8</v>
      </c>
      <c r="I39" s="469">
        <v>8</v>
      </c>
      <c r="J39" s="480"/>
    </row>
    <row r="40" spans="1:10">
      <c r="A40" s="406"/>
      <c r="B40" s="565" t="s">
        <v>49</v>
      </c>
      <c r="C40" s="566"/>
      <c r="D40" s="566"/>
      <c r="E40" s="567"/>
      <c r="F40" s="469">
        <v>2</v>
      </c>
      <c r="G40" s="469">
        <v>0</v>
      </c>
      <c r="H40" s="469">
        <v>1</v>
      </c>
      <c r="I40" s="469">
        <v>2</v>
      </c>
      <c r="J40" s="480"/>
    </row>
    <row r="41" spans="1:10">
      <c r="A41" s="406"/>
      <c r="B41" s="565" t="s">
        <v>50</v>
      </c>
      <c r="C41" s="566"/>
      <c r="D41" s="566"/>
      <c r="E41" s="567"/>
      <c r="F41" s="469">
        <v>0</v>
      </c>
      <c r="G41" s="469">
        <v>0</v>
      </c>
      <c r="H41" s="469">
        <v>0</v>
      </c>
      <c r="I41" s="469">
        <v>0</v>
      </c>
      <c r="J41" s="480"/>
    </row>
    <row r="42" spans="1:10">
      <c r="A42" s="406"/>
      <c r="B42" s="568" t="s">
        <v>51</v>
      </c>
      <c r="C42" s="568"/>
      <c r="D42" s="568"/>
      <c r="E42" s="568"/>
      <c r="F42" s="470">
        <v>2</v>
      </c>
      <c r="G42" s="470">
        <v>0</v>
      </c>
      <c r="H42" s="470">
        <v>1</v>
      </c>
      <c r="I42" s="470">
        <v>2</v>
      </c>
      <c r="J42" s="480"/>
    </row>
    <row r="43" spans="1:10">
      <c r="A43" s="406"/>
      <c r="B43" s="406"/>
      <c r="C43" s="406"/>
      <c r="D43" s="406"/>
      <c r="E43" s="406"/>
      <c r="F43" s="406"/>
      <c r="G43" s="406"/>
      <c r="H43" s="406"/>
      <c r="I43" s="406"/>
    </row>
    <row r="44" spans="1:10">
      <c r="A44" s="406" t="s">
        <v>52</v>
      </c>
      <c r="B44" s="406"/>
      <c r="C44" s="406"/>
      <c r="D44" s="406"/>
      <c r="E44" s="406"/>
      <c r="F44" s="406"/>
      <c r="G44" s="406"/>
      <c r="H44" s="406"/>
      <c r="I44" s="406"/>
    </row>
    <row r="45" spans="1:10">
      <c r="A45" s="406"/>
      <c r="B45" s="406"/>
      <c r="C45" s="406"/>
      <c r="D45" s="406"/>
      <c r="E45" s="406"/>
      <c r="F45" s="406"/>
      <c r="G45" s="406"/>
      <c r="H45" s="406"/>
      <c r="I45" s="406"/>
    </row>
    <row r="46" spans="1:10">
      <c r="A46" s="406"/>
      <c r="B46" s="406" t="s">
        <v>53</v>
      </c>
      <c r="C46" s="406"/>
      <c r="D46" s="406"/>
      <c r="E46" s="406"/>
      <c r="F46" s="406"/>
      <c r="G46" s="406"/>
      <c r="H46" s="406"/>
      <c r="I46" s="406"/>
    </row>
    <row r="47" spans="1:10">
      <c r="A47" s="406"/>
      <c r="B47" s="406" t="s">
        <v>54</v>
      </c>
      <c r="C47" s="406"/>
      <c r="D47" s="406"/>
      <c r="E47" s="406"/>
      <c r="F47" s="406"/>
      <c r="G47" s="406"/>
      <c r="H47" s="406"/>
      <c r="I47" s="406"/>
    </row>
    <row r="48" spans="1:10">
      <c r="A48" s="406"/>
      <c r="B48" s="522" t="s">
        <v>55</v>
      </c>
      <c r="C48" s="522"/>
      <c r="D48" s="522"/>
      <c r="E48" s="569" t="s">
        <v>32</v>
      </c>
      <c r="F48" s="569"/>
      <c r="G48" s="570" t="s">
        <v>33</v>
      </c>
      <c r="H48" s="571"/>
      <c r="I48" s="572"/>
      <c r="J48" s="459"/>
    </row>
    <row r="49" spans="1:10">
      <c r="A49" s="406"/>
      <c r="B49" s="522"/>
      <c r="C49" s="522"/>
      <c r="D49" s="522"/>
      <c r="E49" s="419" t="s">
        <v>56</v>
      </c>
      <c r="F49" s="471" t="s">
        <v>57</v>
      </c>
      <c r="G49" s="419" t="s">
        <v>56</v>
      </c>
      <c r="H49" s="471" t="s">
        <v>58</v>
      </c>
      <c r="I49" s="471" t="s">
        <v>57</v>
      </c>
      <c r="J49" s="459"/>
    </row>
    <row r="50" spans="1:10">
      <c r="A50" s="406"/>
      <c r="B50" s="522" t="s">
        <v>29</v>
      </c>
      <c r="C50" s="522"/>
      <c r="D50" s="522"/>
      <c r="E50" s="424">
        <v>5</v>
      </c>
      <c r="F50" s="424">
        <v>4</v>
      </c>
      <c r="G50" s="424">
        <v>11</v>
      </c>
      <c r="H50" s="472">
        <v>4</v>
      </c>
      <c r="I50" s="424">
        <v>5</v>
      </c>
      <c r="J50" s="459"/>
    </row>
    <row r="51" spans="1:10">
      <c r="A51" s="406"/>
      <c r="B51" s="522" t="s">
        <v>30</v>
      </c>
      <c r="C51" s="522"/>
      <c r="D51" s="522"/>
      <c r="E51" s="424">
        <v>0</v>
      </c>
      <c r="F51" s="424">
        <v>0</v>
      </c>
      <c r="G51" s="424">
        <v>1</v>
      </c>
      <c r="H51" s="424">
        <v>0</v>
      </c>
      <c r="I51" s="424">
        <v>0</v>
      </c>
      <c r="J51" s="459"/>
    </row>
    <row r="52" spans="1:10">
      <c r="A52" s="406"/>
      <c r="B52" s="406"/>
      <c r="C52" s="406"/>
      <c r="D52" s="406"/>
      <c r="E52" s="406"/>
      <c r="F52" s="406"/>
      <c r="G52" s="406"/>
      <c r="H52" s="406"/>
      <c r="I52" s="406"/>
    </row>
    <row r="53" spans="1:10">
      <c r="A53" s="406"/>
      <c r="B53" s="406" t="s">
        <v>59</v>
      </c>
      <c r="C53" s="406"/>
      <c r="D53" s="406"/>
      <c r="E53" s="406"/>
      <c r="F53" s="406"/>
      <c r="G53" s="406"/>
      <c r="H53" s="406"/>
      <c r="I53" s="406"/>
    </row>
    <row r="54" spans="1:10">
      <c r="A54" s="406"/>
      <c r="B54" s="522" t="s">
        <v>55</v>
      </c>
      <c r="C54" s="522"/>
      <c r="D54" s="522"/>
      <c r="E54" s="569" t="s">
        <v>32</v>
      </c>
      <c r="F54" s="569"/>
      <c r="G54" s="570" t="s">
        <v>33</v>
      </c>
      <c r="H54" s="571"/>
      <c r="I54" s="572"/>
      <c r="J54" s="459"/>
    </row>
    <row r="55" spans="1:10">
      <c r="A55" s="406"/>
      <c r="B55" s="522"/>
      <c r="C55" s="522"/>
      <c r="D55" s="522"/>
      <c r="E55" s="419" t="s">
        <v>56</v>
      </c>
      <c r="F55" s="471" t="s">
        <v>57</v>
      </c>
      <c r="G55" s="419" t="s">
        <v>56</v>
      </c>
      <c r="H55" s="471" t="s">
        <v>58</v>
      </c>
      <c r="I55" s="471" t="s">
        <v>57</v>
      </c>
      <c r="J55" s="459"/>
    </row>
    <row r="56" spans="1:10">
      <c r="A56" s="406"/>
      <c r="B56" s="522" t="s">
        <v>29</v>
      </c>
      <c r="C56" s="522"/>
      <c r="D56" s="522"/>
      <c r="E56" s="473">
        <v>0</v>
      </c>
      <c r="F56" s="473">
        <v>0</v>
      </c>
      <c r="G56" s="473">
        <v>0</v>
      </c>
      <c r="H56" s="473">
        <v>1</v>
      </c>
      <c r="I56" s="473">
        <v>1</v>
      </c>
      <c r="J56" s="459"/>
    </row>
    <row r="57" spans="1:10">
      <c r="A57" s="406"/>
      <c r="B57" s="522" t="s">
        <v>30</v>
      </c>
      <c r="C57" s="522"/>
      <c r="D57" s="522"/>
      <c r="E57" s="424">
        <v>9</v>
      </c>
      <c r="F57" s="424">
        <v>25</v>
      </c>
      <c r="G57" s="424">
        <v>14</v>
      </c>
      <c r="H57" s="424">
        <v>10</v>
      </c>
      <c r="I57" s="424">
        <v>39</v>
      </c>
      <c r="J57" s="459"/>
    </row>
    <row r="58" spans="1:10">
      <c r="A58" s="406"/>
      <c r="B58" s="17"/>
      <c r="C58" s="17"/>
      <c r="D58" s="17"/>
      <c r="E58" s="17"/>
      <c r="F58" s="17"/>
      <c r="G58" s="17"/>
      <c r="H58" s="17"/>
      <c r="I58" s="17"/>
    </row>
    <row r="59" spans="1:10">
      <c r="A59" s="406"/>
      <c r="B59" s="406" t="s">
        <v>60</v>
      </c>
      <c r="C59" s="17"/>
      <c r="D59" s="17"/>
      <c r="E59" s="17"/>
      <c r="F59" s="17"/>
      <c r="G59" s="17"/>
      <c r="H59" s="17"/>
      <c r="I59" s="17"/>
    </row>
    <row r="60" spans="1:10">
      <c r="A60" s="406"/>
      <c r="B60" s="522" t="s">
        <v>55</v>
      </c>
      <c r="C60" s="522"/>
      <c r="D60" s="522"/>
      <c r="E60" s="569" t="s">
        <v>32</v>
      </c>
      <c r="F60" s="569"/>
      <c r="G60" s="570" t="s">
        <v>33</v>
      </c>
      <c r="H60" s="571"/>
      <c r="I60" s="572"/>
    </row>
    <row r="61" spans="1:10" ht="20.25" customHeight="1">
      <c r="A61" s="406"/>
      <c r="B61" s="522"/>
      <c r="C61" s="522"/>
      <c r="D61" s="522"/>
      <c r="E61" s="419" t="s">
        <v>56</v>
      </c>
      <c r="F61" s="471" t="s">
        <v>57</v>
      </c>
      <c r="G61" s="419" t="s">
        <v>56</v>
      </c>
      <c r="H61" s="471" t="s">
        <v>58</v>
      </c>
      <c r="I61" s="471" t="s">
        <v>57</v>
      </c>
    </row>
    <row r="62" spans="1:10">
      <c r="A62" s="406"/>
      <c r="B62" s="522" t="s">
        <v>29</v>
      </c>
      <c r="C62" s="522"/>
      <c r="D62" s="522"/>
      <c r="E62" s="473">
        <f t="shared" ref="E62:I62" si="3">SUM(E56+E50)</f>
        <v>5</v>
      </c>
      <c r="F62" s="473">
        <f t="shared" si="3"/>
        <v>4</v>
      </c>
      <c r="G62" s="473">
        <f t="shared" si="3"/>
        <v>11</v>
      </c>
      <c r="H62" s="473">
        <f t="shared" si="3"/>
        <v>5</v>
      </c>
      <c r="I62" s="473">
        <f t="shared" si="3"/>
        <v>6</v>
      </c>
    </row>
    <row r="63" spans="1:10">
      <c r="A63" s="406"/>
      <c r="B63" s="522" t="s">
        <v>30</v>
      </c>
      <c r="C63" s="522"/>
      <c r="D63" s="522"/>
      <c r="E63" s="424">
        <f t="shared" ref="E63:I63" si="4">SUM(E57+E51)</f>
        <v>9</v>
      </c>
      <c r="F63" s="424">
        <f t="shared" si="4"/>
        <v>25</v>
      </c>
      <c r="G63" s="424">
        <f t="shared" si="4"/>
        <v>15</v>
      </c>
      <c r="H63" s="424">
        <f t="shared" si="4"/>
        <v>10</v>
      </c>
      <c r="I63" s="424">
        <f t="shared" si="4"/>
        <v>39</v>
      </c>
    </row>
    <row r="64" spans="1:10">
      <c r="A64" s="406"/>
      <c r="B64" s="17"/>
      <c r="C64" s="17"/>
      <c r="D64" s="17"/>
      <c r="E64" s="17"/>
      <c r="F64" s="17"/>
      <c r="G64" s="17"/>
      <c r="H64" s="17"/>
      <c r="I64" s="17"/>
    </row>
    <row r="65" spans="1:9">
      <c r="A65" s="406"/>
      <c r="B65" s="406" t="s">
        <v>61</v>
      </c>
      <c r="C65" s="17"/>
      <c r="D65" s="17"/>
      <c r="E65" s="17"/>
      <c r="F65" s="17"/>
      <c r="G65" s="17"/>
      <c r="H65" s="17"/>
      <c r="I65" s="17"/>
    </row>
    <row r="66" spans="1:9">
      <c r="A66" s="406"/>
      <c r="B66" s="17" t="s">
        <v>62</v>
      </c>
      <c r="C66" s="17"/>
      <c r="D66" s="17"/>
      <c r="E66" s="17"/>
      <c r="F66" s="17"/>
      <c r="G66" s="17"/>
      <c r="H66" s="17"/>
      <c r="I66" s="17"/>
    </row>
    <row r="67" spans="1:9">
      <c r="A67" s="406"/>
      <c r="B67" s="522" t="s">
        <v>63</v>
      </c>
      <c r="C67" s="522"/>
      <c r="D67" s="522"/>
      <c r="E67" s="569" t="s">
        <v>64</v>
      </c>
      <c r="F67" s="569"/>
      <c r="G67" s="569" t="s">
        <v>65</v>
      </c>
      <c r="H67" s="569"/>
      <c r="I67" s="17"/>
    </row>
    <row r="68" spans="1:9" ht="26.25" customHeight="1">
      <c r="A68" s="406"/>
      <c r="B68" s="522"/>
      <c r="C68" s="522"/>
      <c r="D68" s="522"/>
      <c r="E68" s="481" t="s">
        <v>29</v>
      </c>
      <c r="F68" s="481" t="s">
        <v>30</v>
      </c>
      <c r="G68" s="481" t="s">
        <v>29</v>
      </c>
      <c r="H68" s="481" t="s">
        <v>30</v>
      </c>
      <c r="I68" s="17"/>
    </row>
    <row r="69" spans="1:9">
      <c r="A69" s="406"/>
      <c r="B69" s="522" t="s">
        <v>66</v>
      </c>
      <c r="C69" s="522"/>
      <c r="D69" s="522"/>
      <c r="E69" s="420">
        <v>11</v>
      </c>
      <c r="F69" s="424">
        <v>1</v>
      </c>
      <c r="G69" s="424">
        <v>0</v>
      </c>
      <c r="H69" s="424">
        <v>2</v>
      </c>
      <c r="I69" s="17"/>
    </row>
    <row r="70" spans="1:9">
      <c r="A70" s="406"/>
      <c r="B70" s="569" t="s">
        <v>67</v>
      </c>
      <c r="C70" s="569"/>
      <c r="D70" s="569"/>
      <c r="E70" s="420">
        <v>3</v>
      </c>
      <c r="F70" s="424">
        <v>0</v>
      </c>
      <c r="G70" s="424">
        <v>0</v>
      </c>
      <c r="H70" s="424">
        <v>5</v>
      </c>
      <c r="I70" s="17"/>
    </row>
    <row r="71" spans="1:9">
      <c r="A71" s="406"/>
      <c r="B71" s="569" t="s">
        <v>68</v>
      </c>
      <c r="C71" s="569"/>
      <c r="D71" s="569"/>
      <c r="E71" s="420">
        <v>1</v>
      </c>
      <c r="F71" s="424">
        <v>0</v>
      </c>
      <c r="G71" s="424">
        <v>1</v>
      </c>
      <c r="H71" s="424">
        <v>5</v>
      </c>
      <c r="I71" s="17"/>
    </row>
    <row r="72" spans="1:9">
      <c r="A72" s="406"/>
      <c r="B72" s="569" t="s">
        <v>69</v>
      </c>
      <c r="C72" s="569"/>
      <c r="D72" s="569"/>
      <c r="E72" s="420">
        <v>0</v>
      </c>
      <c r="F72" s="424">
        <v>0</v>
      </c>
      <c r="G72" s="424">
        <v>0</v>
      </c>
      <c r="H72" s="424">
        <v>0</v>
      </c>
      <c r="I72" s="17"/>
    </row>
    <row r="73" spans="1:9">
      <c r="A73" s="406"/>
      <c r="B73" s="569" t="s">
        <v>70</v>
      </c>
      <c r="C73" s="569"/>
      <c r="D73" s="569"/>
      <c r="E73" s="420">
        <v>1</v>
      </c>
      <c r="F73" s="424">
        <v>0</v>
      </c>
      <c r="G73" s="424">
        <v>0</v>
      </c>
      <c r="H73" s="424">
        <v>3</v>
      </c>
      <c r="I73" s="17"/>
    </row>
    <row r="74" spans="1:9">
      <c r="A74" s="406"/>
      <c r="B74" s="569" t="s">
        <v>71</v>
      </c>
      <c r="C74" s="569"/>
      <c r="D74" s="569"/>
      <c r="E74" s="420">
        <v>1</v>
      </c>
      <c r="F74" s="424">
        <v>0</v>
      </c>
      <c r="G74" s="424">
        <v>0</v>
      </c>
      <c r="H74" s="424">
        <v>5</v>
      </c>
      <c r="I74" s="17"/>
    </row>
    <row r="75" spans="1:9">
      <c r="A75" s="406"/>
      <c r="B75" s="573" t="s">
        <v>72</v>
      </c>
      <c r="C75" s="573"/>
      <c r="D75" s="573"/>
      <c r="E75" s="420">
        <v>2</v>
      </c>
      <c r="F75" s="424">
        <v>0</v>
      </c>
      <c r="G75" s="424">
        <v>0</v>
      </c>
      <c r="H75" s="424">
        <v>5</v>
      </c>
      <c r="I75" s="17"/>
    </row>
    <row r="76" spans="1:9">
      <c r="A76" s="406"/>
      <c r="B76" s="573" t="s">
        <v>73</v>
      </c>
      <c r="C76" s="573"/>
      <c r="D76" s="573"/>
      <c r="E76" s="420">
        <v>0</v>
      </c>
      <c r="F76" s="424">
        <v>0</v>
      </c>
      <c r="G76" s="424">
        <v>0</v>
      </c>
      <c r="H76" s="424">
        <v>2</v>
      </c>
      <c r="I76" s="17"/>
    </row>
    <row r="77" spans="1:9" ht="14.25" customHeight="1">
      <c r="A77" s="406"/>
      <c r="B77" s="569" t="s">
        <v>74</v>
      </c>
      <c r="C77" s="569"/>
      <c r="D77" s="569"/>
      <c r="E77" s="420">
        <v>1</v>
      </c>
      <c r="F77" s="424">
        <v>0</v>
      </c>
      <c r="G77" s="424">
        <v>0</v>
      </c>
      <c r="H77" s="424">
        <v>0</v>
      </c>
      <c r="I77" s="17"/>
    </row>
    <row r="78" spans="1:9" ht="14.25" customHeight="1">
      <c r="A78" s="406"/>
      <c r="B78" s="573" t="s">
        <v>75</v>
      </c>
      <c r="C78" s="573"/>
      <c r="D78" s="573"/>
      <c r="E78" s="420">
        <v>0</v>
      </c>
      <c r="F78" s="424">
        <v>0</v>
      </c>
      <c r="G78" s="424">
        <v>0</v>
      </c>
      <c r="H78" s="424">
        <v>2</v>
      </c>
      <c r="I78" s="17"/>
    </row>
    <row r="79" spans="1:9">
      <c r="A79" s="406"/>
      <c r="B79" s="573" t="s">
        <v>76</v>
      </c>
      <c r="C79" s="573"/>
      <c r="D79" s="573"/>
      <c r="E79" s="424">
        <v>0</v>
      </c>
      <c r="F79" s="424">
        <v>0</v>
      </c>
      <c r="G79" s="424">
        <v>0</v>
      </c>
      <c r="H79" s="424">
        <v>1</v>
      </c>
      <c r="I79" s="17"/>
    </row>
    <row r="80" spans="1:9">
      <c r="A80" s="406"/>
      <c r="B80" s="569" t="s">
        <v>77</v>
      </c>
      <c r="C80" s="569"/>
      <c r="D80" s="569"/>
      <c r="E80" s="424">
        <v>0</v>
      </c>
      <c r="F80" s="424">
        <v>0</v>
      </c>
      <c r="G80" s="424">
        <v>0</v>
      </c>
      <c r="H80" s="424">
        <v>3</v>
      </c>
      <c r="I80" s="17"/>
    </row>
    <row r="81" spans="1:9">
      <c r="A81" s="406"/>
      <c r="B81" s="574" t="s">
        <v>78</v>
      </c>
      <c r="C81" s="575"/>
      <c r="D81" s="576"/>
      <c r="E81" s="482">
        <f>SUM(E69:E80)</f>
        <v>20</v>
      </c>
      <c r="F81" s="482">
        <f>SUM(F69:F80)</f>
        <v>1</v>
      </c>
      <c r="G81" s="482">
        <f>SUM(G69:G80)</f>
        <v>1</v>
      </c>
      <c r="H81" s="482">
        <f>SUM(H69:H80)</f>
        <v>33</v>
      </c>
      <c r="I81" s="17"/>
    </row>
    <row r="82" spans="1:9" ht="21.75" customHeight="1">
      <c r="A82" s="406"/>
      <c r="B82" s="414" t="s">
        <v>79</v>
      </c>
      <c r="C82" s="17"/>
      <c r="D82" s="17"/>
      <c r="E82" s="17"/>
      <c r="F82" s="17"/>
      <c r="G82" s="17"/>
      <c r="H82" s="17"/>
      <c r="I82" s="17"/>
    </row>
    <row r="83" spans="1:9">
      <c r="A83" s="406"/>
      <c r="B83" s="522" t="s">
        <v>63</v>
      </c>
      <c r="C83" s="522"/>
      <c r="D83" s="522"/>
      <c r="E83" s="569" t="s">
        <v>64</v>
      </c>
      <c r="F83" s="569"/>
      <c r="G83" s="569" t="s">
        <v>65</v>
      </c>
      <c r="H83" s="569"/>
      <c r="I83" s="17"/>
    </row>
    <row r="84" spans="1:9" ht="22.8">
      <c r="A84" s="406"/>
      <c r="B84" s="522"/>
      <c r="C84" s="522"/>
      <c r="D84" s="522"/>
      <c r="E84" s="471" t="s">
        <v>29</v>
      </c>
      <c r="F84" s="483" t="s">
        <v>30</v>
      </c>
      <c r="G84" s="484" t="s">
        <v>29</v>
      </c>
      <c r="H84" s="483" t="s">
        <v>30</v>
      </c>
      <c r="I84" s="17"/>
    </row>
    <row r="85" spans="1:9">
      <c r="A85" s="406"/>
      <c r="B85" s="569" t="s">
        <v>80</v>
      </c>
      <c r="C85" s="569"/>
      <c r="D85" s="569"/>
      <c r="E85" s="420">
        <v>0</v>
      </c>
      <c r="F85" s="420">
        <v>0</v>
      </c>
      <c r="G85" s="420">
        <v>0</v>
      </c>
      <c r="H85" s="420">
        <v>3</v>
      </c>
      <c r="I85" s="17"/>
    </row>
    <row r="86" spans="1:9">
      <c r="A86" s="406"/>
      <c r="B86" s="569" t="s">
        <v>81</v>
      </c>
      <c r="C86" s="569"/>
      <c r="D86" s="569"/>
      <c r="E86" s="420">
        <v>1</v>
      </c>
      <c r="F86" s="420">
        <v>0</v>
      </c>
      <c r="G86" s="420">
        <v>0</v>
      </c>
      <c r="H86" s="420">
        <v>9</v>
      </c>
      <c r="I86" s="17"/>
    </row>
    <row r="87" spans="1:9">
      <c r="A87" s="406"/>
      <c r="B87" s="569" t="s">
        <v>82</v>
      </c>
      <c r="C87" s="569"/>
      <c r="D87" s="569"/>
      <c r="E87" s="420">
        <v>7</v>
      </c>
      <c r="F87" s="420">
        <v>0</v>
      </c>
      <c r="G87" s="420">
        <v>0</v>
      </c>
      <c r="H87" s="420">
        <v>14</v>
      </c>
      <c r="I87" s="17"/>
    </row>
    <row r="88" spans="1:9" ht="14.25" customHeight="1">
      <c r="A88" s="406"/>
      <c r="B88" s="520" t="s">
        <v>83</v>
      </c>
      <c r="C88" s="577"/>
      <c r="D88" s="521"/>
      <c r="E88" s="420">
        <v>0</v>
      </c>
      <c r="F88" s="420">
        <v>0</v>
      </c>
      <c r="G88" s="420">
        <v>0</v>
      </c>
      <c r="H88" s="420">
        <v>1</v>
      </c>
      <c r="I88" s="17"/>
    </row>
    <row r="89" spans="1:9">
      <c r="A89" s="406"/>
      <c r="B89" s="520" t="s">
        <v>84</v>
      </c>
      <c r="C89" s="577"/>
      <c r="D89" s="521"/>
      <c r="E89" s="420">
        <v>0</v>
      </c>
      <c r="F89" s="420">
        <v>0</v>
      </c>
      <c r="G89" s="420">
        <v>0</v>
      </c>
      <c r="H89" s="420">
        <v>6</v>
      </c>
      <c r="I89" s="17"/>
    </row>
    <row r="90" spans="1:9" ht="14.25" customHeight="1">
      <c r="A90" s="406"/>
      <c r="B90" s="578" t="s">
        <v>85</v>
      </c>
      <c r="C90" s="579"/>
      <c r="D90" s="580"/>
      <c r="E90" s="420">
        <v>0</v>
      </c>
      <c r="F90" s="420">
        <v>0</v>
      </c>
      <c r="G90" s="420">
        <v>0</v>
      </c>
      <c r="H90" s="420">
        <v>13</v>
      </c>
      <c r="I90" s="17"/>
    </row>
    <row r="91" spans="1:9">
      <c r="A91" s="406"/>
      <c r="B91" s="520" t="s">
        <v>86</v>
      </c>
      <c r="C91" s="577"/>
      <c r="D91" s="521"/>
      <c r="E91" s="420">
        <v>1</v>
      </c>
      <c r="F91" s="420">
        <v>0</v>
      </c>
      <c r="G91" s="420">
        <v>0</v>
      </c>
      <c r="H91" s="420">
        <v>3</v>
      </c>
      <c r="I91" s="17"/>
    </row>
    <row r="92" spans="1:9">
      <c r="A92" s="406"/>
      <c r="B92" s="581" t="s">
        <v>87</v>
      </c>
      <c r="C92" s="582"/>
      <c r="D92" s="583"/>
      <c r="E92" s="420">
        <v>0</v>
      </c>
      <c r="F92" s="420">
        <v>0</v>
      </c>
      <c r="G92" s="420">
        <v>1</v>
      </c>
      <c r="H92" s="420">
        <v>15</v>
      </c>
      <c r="I92" s="17"/>
    </row>
    <row r="93" spans="1:9">
      <c r="A93" s="406"/>
      <c r="B93" s="584" t="s">
        <v>78</v>
      </c>
      <c r="C93" s="584"/>
      <c r="D93" s="584"/>
      <c r="E93" s="482">
        <f>SUM(E85:E92)</f>
        <v>9</v>
      </c>
      <c r="F93" s="482">
        <f t="shared" ref="F93:H93" si="5">SUM(F85:F92)</f>
        <v>0</v>
      </c>
      <c r="G93" s="482">
        <f t="shared" si="5"/>
        <v>1</v>
      </c>
      <c r="H93" s="482">
        <f t="shared" si="5"/>
        <v>64</v>
      </c>
      <c r="I93" s="17"/>
    </row>
    <row r="94" spans="1:9" ht="19.5" customHeight="1">
      <c r="A94" s="406"/>
      <c r="B94" s="422" t="s">
        <v>88</v>
      </c>
      <c r="C94" s="485"/>
      <c r="D94" s="485"/>
      <c r="E94" s="468"/>
      <c r="F94" s="468"/>
      <c r="G94" s="468"/>
      <c r="H94" s="468"/>
      <c r="I94" s="17"/>
    </row>
    <row r="95" spans="1:9">
      <c r="A95" s="406"/>
      <c r="B95" s="569" t="s">
        <v>89</v>
      </c>
      <c r="C95" s="569"/>
      <c r="D95" s="569"/>
      <c r="E95" s="522" t="s">
        <v>90</v>
      </c>
      <c r="F95" s="522"/>
      <c r="G95" s="522" t="s">
        <v>91</v>
      </c>
      <c r="H95" s="522"/>
      <c r="I95" s="424" t="s">
        <v>92</v>
      </c>
    </row>
    <row r="96" spans="1:9">
      <c r="A96" s="406"/>
      <c r="B96" s="522" t="s">
        <v>64</v>
      </c>
      <c r="C96" s="522"/>
      <c r="D96" s="522"/>
      <c r="E96" s="585">
        <v>3</v>
      </c>
      <c r="F96" s="585"/>
      <c r="G96" s="585">
        <v>3</v>
      </c>
      <c r="H96" s="585"/>
      <c r="I96" s="473">
        <v>4</v>
      </c>
    </row>
    <row r="97" spans="1:9">
      <c r="A97" s="406"/>
      <c r="B97" s="522" t="s">
        <v>93</v>
      </c>
      <c r="C97" s="522"/>
      <c r="D97" s="522"/>
      <c r="E97" s="585">
        <v>2</v>
      </c>
      <c r="F97" s="585"/>
      <c r="G97" s="585">
        <v>3</v>
      </c>
      <c r="H97" s="585"/>
      <c r="I97" s="473">
        <v>3</v>
      </c>
    </row>
    <row r="98" spans="1:9">
      <c r="A98" s="459"/>
      <c r="B98" s="486"/>
      <c r="C98" s="486"/>
      <c r="D98" s="486"/>
      <c r="E98" s="486"/>
      <c r="F98" s="486"/>
      <c r="G98" s="486"/>
      <c r="H98" s="486"/>
      <c r="I98" s="496"/>
    </row>
    <row r="99" spans="1:9">
      <c r="A99" s="406" t="s">
        <v>94</v>
      </c>
      <c r="B99" s="17"/>
      <c r="C99" s="17"/>
      <c r="D99" s="17"/>
      <c r="E99" s="17"/>
      <c r="F99" s="17"/>
      <c r="G99" s="17"/>
      <c r="H99" s="17"/>
      <c r="I99" s="17"/>
    </row>
    <row r="100" spans="1:9">
      <c r="A100" s="406"/>
      <c r="B100" s="522" t="s">
        <v>89</v>
      </c>
      <c r="C100" s="522"/>
      <c r="D100" s="569" t="s">
        <v>56</v>
      </c>
      <c r="E100" s="569"/>
      <c r="F100" s="569" t="s">
        <v>57</v>
      </c>
      <c r="G100" s="569"/>
      <c r="H100" s="569" t="s">
        <v>40</v>
      </c>
      <c r="I100" s="569"/>
    </row>
    <row r="101" spans="1:9">
      <c r="A101" s="406"/>
      <c r="B101" s="522"/>
      <c r="C101" s="522"/>
      <c r="D101" s="419" t="s">
        <v>95</v>
      </c>
      <c r="E101" s="419" t="s">
        <v>96</v>
      </c>
      <c r="F101" s="419" t="s">
        <v>95</v>
      </c>
      <c r="G101" s="419" t="s">
        <v>96</v>
      </c>
      <c r="H101" s="419" t="s">
        <v>95</v>
      </c>
      <c r="I101" s="419" t="s">
        <v>96</v>
      </c>
    </row>
    <row r="102" spans="1:9" ht="14.4">
      <c r="A102" s="406"/>
      <c r="B102" s="522" t="s">
        <v>97</v>
      </c>
      <c r="C102" s="522"/>
      <c r="D102" s="487">
        <v>21</v>
      </c>
      <c r="E102" s="427">
        <v>162012</v>
      </c>
      <c r="F102" s="488">
        <v>9</v>
      </c>
      <c r="G102" s="427">
        <v>93863</v>
      </c>
      <c r="H102" s="489">
        <f>SUM(D102+F102)</f>
        <v>30</v>
      </c>
      <c r="I102" s="489">
        <f>SUM(E102+G102)</f>
        <v>255875</v>
      </c>
    </row>
    <row r="103" spans="1:9" ht="14.4">
      <c r="A103" s="406"/>
      <c r="B103" s="522" t="s">
        <v>98</v>
      </c>
      <c r="C103" s="522"/>
      <c r="D103" s="424">
        <v>34</v>
      </c>
      <c r="E103" s="427">
        <v>665429</v>
      </c>
      <c r="F103" s="424">
        <v>65</v>
      </c>
      <c r="G103" s="427">
        <v>869645</v>
      </c>
      <c r="H103" s="490">
        <f>SUM(D103+F103)</f>
        <v>99</v>
      </c>
      <c r="I103" s="489">
        <f>SUM(E103+G103)</f>
        <v>1535074</v>
      </c>
    </row>
    <row r="104" spans="1:9">
      <c r="A104" s="406"/>
      <c r="B104" s="17"/>
      <c r="C104" s="17"/>
      <c r="D104" s="472"/>
      <c r="E104" s="17"/>
      <c r="F104" s="17"/>
      <c r="G104" s="17"/>
      <c r="H104" s="491"/>
      <c r="I104" s="491"/>
    </row>
    <row r="105" spans="1:9">
      <c r="A105" s="406" t="s">
        <v>99</v>
      </c>
      <c r="B105" s="17"/>
      <c r="C105" s="17"/>
      <c r="D105" s="17"/>
      <c r="E105" s="17"/>
      <c r="F105" s="17"/>
      <c r="G105" s="17"/>
      <c r="H105" s="491"/>
      <c r="I105" s="491"/>
    </row>
    <row r="106" spans="1:9" ht="22.8">
      <c r="A106" s="406"/>
      <c r="B106" s="492" t="s">
        <v>89</v>
      </c>
      <c r="C106" s="493"/>
      <c r="D106" s="471" t="s">
        <v>100</v>
      </c>
      <c r="E106" s="586" t="s">
        <v>101</v>
      </c>
      <c r="F106" s="586"/>
      <c r="G106" s="494" t="s">
        <v>102</v>
      </c>
      <c r="H106" s="587" t="s">
        <v>103</v>
      </c>
      <c r="I106" s="588"/>
    </row>
    <row r="107" spans="1:9" ht="14.25" customHeight="1">
      <c r="A107" s="406"/>
      <c r="B107" s="589" t="s">
        <v>97</v>
      </c>
      <c r="C107" s="590"/>
      <c r="D107" s="489">
        <v>30</v>
      </c>
      <c r="E107" s="591">
        <v>255875</v>
      </c>
      <c r="F107" s="592"/>
      <c r="G107" s="489">
        <v>30</v>
      </c>
      <c r="H107" s="593" t="s">
        <v>104</v>
      </c>
      <c r="I107" s="593"/>
    </row>
    <row r="108" spans="1:9">
      <c r="A108" s="406"/>
      <c r="B108" s="589" t="s">
        <v>98</v>
      </c>
      <c r="C108" s="590"/>
      <c r="D108" s="490">
        <v>99</v>
      </c>
      <c r="E108" s="591">
        <v>1535074</v>
      </c>
      <c r="F108" s="592"/>
      <c r="G108" s="490">
        <v>99</v>
      </c>
      <c r="H108" s="593" t="s">
        <v>104</v>
      </c>
      <c r="I108" s="593"/>
    </row>
    <row r="109" spans="1:9">
      <c r="A109" s="459"/>
      <c r="B109" s="17"/>
      <c r="C109" s="17"/>
      <c r="D109" s="17"/>
      <c r="E109" s="17"/>
      <c r="F109" s="17"/>
      <c r="G109" s="17"/>
      <c r="H109" s="17"/>
      <c r="I109" s="17"/>
    </row>
    <row r="110" spans="1:9">
      <c r="A110" s="459"/>
      <c r="B110" s="486"/>
      <c r="C110" s="486"/>
      <c r="D110" s="486"/>
      <c r="E110" s="486"/>
      <c r="F110" s="486"/>
      <c r="G110" s="486"/>
      <c r="H110" s="486"/>
      <c r="I110" s="486"/>
    </row>
    <row r="111" spans="1:9">
      <c r="A111" s="459"/>
      <c r="B111" s="17"/>
      <c r="C111" s="17"/>
      <c r="D111" s="17"/>
      <c r="E111" s="17"/>
      <c r="F111" s="17"/>
      <c r="G111" s="17"/>
      <c r="H111" s="486"/>
      <c r="I111" s="486"/>
    </row>
    <row r="112" spans="1:9">
      <c r="A112" s="406" t="s">
        <v>105</v>
      </c>
      <c r="B112" s="495"/>
      <c r="C112" s="17"/>
      <c r="D112" s="17"/>
      <c r="E112" s="17"/>
      <c r="F112" s="17"/>
      <c r="G112" s="17"/>
      <c r="H112" s="486"/>
      <c r="I112" s="486"/>
    </row>
    <row r="113" spans="1:9">
      <c r="A113" s="459"/>
      <c r="B113" s="17"/>
      <c r="C113" s="17"/>
      <c r="D113" s="17"/>
      <c r="E113" s="17"/>
      <c r="F113" s="17"/>
      <c r="G113" s="17"/>
      <c r="H113" s="486"/>
      <c r="I113" s="486"/>
    </row>
    <row r="114" spans="1:9">
      <c r="A114" s="459"/>
      <c r="B114" s="594" t="s">
        <v>106</v>
      </c>
      <c r="C114" s="594"/>
      <c r="D114" s="594"/>
      <c r="E114" s="594"/>
      <c r="F114" s="594"/>
      <c r="G114" s="594"/>
      <c r="H114" s="486"/>
      <c r="I114" s="486"/>
    </row>
    <row r="115" spans="1:9" ht="18.75" customHeight="1">
      <c r="A115" s="459"/>
      <c r="B115" s="594" t="s">
        <v>107</v>
      </c>
      <c r="C115" s="594"/>
      <c r="D115" s="594"/>
      <c r="E115" s="594"/>
      <c r="F115" s="594"/>
      <c r="G115" s="594"/>
      <c r="H115" s="486"/>
      <c r="I115" s="486"/>
    </row>
    <row r="116" spans="1:9" ht="20.25" customHeight="1">
      <c r="A116" s="459"/>
      <c r="B116" s="595" t="s">
        <v>108</v>
      </c>
      <c r="C116" s="595"/>
      <c r="D116" s="595"/>
      <c r="E116" s="595"/>
      <c r="F116" s="595"/>
      <c r="G116" s="595"/>
      <c r="H116" s="486"/>
      <c r="I116" s="486"/>
    </row>
    <row r="117" spans="1:9">
      <c r="A117" s="459"/>
      <c r="B117" s="596" t="s">
        <v>109</v>
      </c>
      <c r="C117" s="594"/>
      <c r="D117" s="594"/>
      <c r="E117" s="594"/>
      <c r="F117" s="594"/>
      <c r="G117" s="594"/>
      <c r="H117" s="486"/>
      <c r="I117" s="486"/>
    </row>
    <row r="118" spans="1:9">
      <c r="A118" s="459"/>
      <c r="B118" s="596" t="s">
        <v>110</v>
      </c>
      <c r="C118" s="594"/>
      <c r="D118" s="594"/>
      <c r="E118" s="594"/>
      <c r="F118" s="594"/>
      <c r="G118" s="594"/>
      <c r="H118" s="486"/>
      <c r="I118" s="486"/>
    </row>
    <row r="119" spans="1:9">
      <c r="A119" s="486" t="s">
        <v>111</v>
      </c>
      <c r="B119" s="17"/>
      <c r="C119" s="17"/>
      <c r="D119" s="17"/>
      <c r="E119" s="17"/>
      <c r="F119" s="17" t="s">
        <v>112</v>
      </c>
      <c r="G119" s="17" t="s">
        <v>113</v>
      </c>
      <c r="H119" s="486"/>
      <c r="I119" s="486"/>
    </row>
    <row r="120" spans="1:9">
      <c r="A120" s="459"/>
      <c r="B120" s="17"/>
      <c r="C120" s="17"/>
      <c r="D120" s="17"/>
      <c r="E120" s="17"/>
      <c r="F120" s="17"/>
      <c r="G120" s="17"/>
      <c r="H120" s="486"/>
      <c r="I120" s="486"/>
    </row>
    <row r="121" spans="1:9" ht="22.5" customHeight="1">
      <c r="A121" s="459"/>
      <c r="B121" s="17" t="s">
        <v>114</v>
      </c>
      <c r="C121" s="17"/>
      <c r="D121" s="17"/>
      <c r="E121" s="17"/>
      <c r="F121" s="17" t="s">
        <v>115</v>
      </c>
      <c r="G121" s="17"/>
      <c r="H121" s="486"/>
      <c r="I121" s="486"/>
    </row>
    <row r="122" spans="1:9">
      <c r="A122" s="459"/>
      <c r="B122" s="17"/>
      <c r="C122" s="17"/>
      <c r="D122" s="17"/>
      <c r="E122" s="17"/>
      <c r="F122" s="17"/>
      <c r="G122" s="17"/>
      <c r="H122" s="486"/>
      <c r="I122" s="486"/>
    </row>
    <row r="123" spans="1:9">
      <c r="A123" s="459"/>
      <c r="B123" s="486"/>
      <c r="C123" s="486"/>
      <c r="D123" s="486"/>
      <c r="E123" s="486"/>
      <c r="F123" s="486"/>
      <c r="G123" s="486"/>
      <c r="H123" s="486"/>
      <c r="I123" s="486"/>
    </row>
    <row r="124" spans="1:9">
      <c r="A124" s="459"/>
      <c r="B124" s="486"/>
      <c r="C124" s="486"/>
      <c r="D124" s="486"/>
      <c r="E124" s="486"/>
      <c r="F124" s="486"/>
      <c r="G124" s="486"/>
      <c r="H124" s="486"/>
      <c r="I124" s="486"/>
    </row>
    <row r="125" spans="1:9">
      <c r="A125" s="459"/>
      <c r="B125" s="486"/>
      <c r="C125" s="486"/>
      <c r="D125" s="486"/>
      <c r="E125" s="486"/>
      <c r="F125" s="486"/>
      <c r="G125" s="486"/>
      <c r="H125" s="486"/>
      <c r="I125" s="486"/>
    </row>
    <row r="126" spans="1:9">
      <c r="A126" s="459"/>
      <c r="B126" s="486"/>
      <c r="C126" s="486"/>
      <c r="D126" s="486"/>
      <c r="E126" s="486"/>
      <c r="F126" s="486"/>
      <c r="G126" s="486"/>
      <c r="H126" s="486"/>
      <c r="I126" s="486"/>
    </row>
    <row r="127" spans="1:9">
      <c r="A127" s="459"/>
      <c r="B127" s="486"/>
      <c r="C127" s="486"/>
      <c r="D127" s="486"/>
      <c r="E127" s="486"/>
      <c r="F127" s="486"/>
      <c r="G127" s="486"/>
      <c r="H127" s="486"/>
      <c r="I127" s="486"/>
    </row>
    <row r="128" spans="1:9">
      <c r="A128" s="459"/>
      <c r="B128" s="486"/>
      <c r="C128" s="486"/>
      <c r="D128" s="486"/>
      <c r="E128" s="486"/>
      <c r="F128" s="486"/>
      <c r="G128" s="486"/>
      <c r="H128" s="486"/>
      <c r="I128" s="486"/>
    </row>
    <row r="129" spans="1:9">
      <c r="A129" s="459"/>
      <c r="B129" s="486"/>
      <c r="C129" s="486"/>
      <c r="D129" s="486"/>
      <c r="E129" s="486"/>
      <c r="F129" s="486"/>
      <c r="G129" s="486"/>
      <c r="H129" s="486"/>
      <c r="I129" s="486"/>
    </row>
    <row r="130" spans="1:9">
      <c r="A130" s="459"/>
      <c r="B130" s="486"/>
      <c r="C130" s="486"/>
      <c r="D130" s="486"/>
      <c r="E130" s="486"/>
      <c r="F130" s="486"/>
      <c r="G130" s="486"/>
      <c r="H130" s="486"/>
      <c r="I130" s="486"/>
    </row>
    <row r="131" spans="1:9">
      <c r="A131" s="459"/>
      <c r="B131" s="486"/>
      <c r="C131" s="486"/>
      <c r="D131" s="486"/>
      <c r="E131" s="486"/>
      <c r="F131" s="486"/>
      <c r="G131" s="486"/>
      <c r="H131" s="486"/>
      <c r="I131" s="486"/>
    </row>
    <row r="132" spans="1:9">
      <c r="A132" s="459"/>
      <c r="B132" s="486"/>
      <c r="C132" s="486"/>
      <c r="D132" s="486"/>
      <c r="E132" s="486"/>
      <c r="F132" s="486"/>
      <c r="G132" s="486"/>
      <c r="H132" s="486"/>
      <c r="I132" s="486"/>
    </row>
    <row r="133" spans="1:9">
      <c r="A133" s="459"/>
      <c r="B133" s="486"/>
      <c r="C133" s="486"/>
      <c r="D133" s="486"/>
      <c r="E133" s="486"/>
      <c r="F133" s="486"/>
      <c r="G133" s="486"/>
      <c r="H133" s="486"/>
      <c r="I133" s="486"/>
    </row>
    <row r="134" spans="1:9">
      <c r="A134" s="459"/>
      <c r="B134" s="486"/>
      <c r="C134" s="486"/>
      <c r="D134" s="486"/>
      <c r="E134" s="486"/>
      <c r="F134" s="486"/>
      <c r="G134" s="486"/>
      <c r="H134" s="486"/>
      <c r="I134" s="486"/>
    </row>
    <row r="135" spans="1:9">
      <c r="A135" s="459"/>
      <c r="B135" s="459"/>
      <c r="C135" s="459"/>
      <c r="D135" s="459"/>
      <c r="E135" s="459"/>
      <c r="F135" s="459"/>
      <c r="G135" s="459"/>
      <c r="H135" s="459"/>
      <c r="I135" s="459"/>
    </row>
    <row r="136" spans="1:9">
      <c r="A136" s="459"/>
      <c r="B136" s="459"/>
      <c r="C136" s="459"/>
      <c r="D136" s="459"/>
      <c r="E136" s="459"/>
      <c r="F136" s="459"/>
      <c r="G136" s="459"/>
      <c r="H136" s="459"/>
      <c r="I136" s="459"/>
    </row>
    <row r="137" spans="1:9">
      <c r="B137" s="459"/>
      <c r="C137" s="459"/>
      <c r="D137" s="459"/>
      <c r="E137" s="459"/>
      <c r="F137" s="459"/>
      <c r="G137" s="459"/>
      <c r="H137" s="459"/>
      <c r="I137" s="459"/>
    </row>
    <row r="138" spans="1:9">
      <c r="B138" s="459"/>
      <c r="C138" s="459"/>
      <c r="D138" s="459"/>
      <c r="E138" s="459"/>
      <c r="F138" s="459"/>
      <c r="G138" s="459"/>
      <c r="H138" s="459"/>
      <c r="I138" s="459"/>
    </row>
    <row r="139" spans="1:9">
      <c r="B139" s="459"/>
      <c r="C139" s="459"/>
      <c r="D139" s="459"/>
      <c r="E139" s="459"/>
      <c r="F139" s="459"/>
      <c r="G139" s="459"/>
      <c r="H139" s="459"/>
      <c r="I139" s="459"/>
    </row>
    <row r="140" spans="1:9">
      <c r="B140" s="459"/>
      <c r="C140" s="459"/>
      <c r="D140" s="459"/>
      <c r="E140" s="459"/>
      <c r="F140" s="459"/>
      <c r="G140" s="459"/>
      <c r="H140" s="459"/>
      <c r="I140" s="459"/>
    </row>
    <row r="141" spans="1:9">
      <c r="B141" s="459"/>
      <c r="C141" s="459"/>
      <c r="D141" s="459"/>
      <c r="E141" s="459"/>
      <c r="F141" s="459"/>
      <c r="G141" s="459"/>
      <c r="H141" s="459"/>
      <c r="I141" s="459"/>
    </row>
  </sheetData>
  <mergeCells count="121"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C1:H1"/>
    <mergeCell ref="C3:D3"/>
    <mergeCell ref="G3:I3"/>
    <mergeCell ref="A5:D5"/>
    <mergeCell ref="G5:I5"/>
    <mergeCell ref="A8:D8"/>
    <mergeCell ref="B13:E13"/>
    <mergeCell ref="F13:G13"/>
    <mergeCell ref="H13:I13"/>
  </mergeCells>
  <pageMargins left="0.35416666666666702" right="0.6" top="0.75" bottom="0.75" header="0.3" footer="0.3"/>
  <pageSetup paperSize="9" scale="90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Sheet1!$A$2:$A$3</xm:f>
          </x14:formula1>
          <xm:sqref>C3:D3</xm:sqref>
        </x14:dataValidation>
        <x14:dataValidation type="list" allowBlank="1" showInputMessage="1" showErrorMessage="1">
          <x14:formula1>
            <xm:f>Sheet1!$B$2:$B$6</xm:f>
          </x14:formula1>
          <xm:sqref>G3</xm:sqref>
        </x14:dataValidation>
        <x14:dataValidation type="list" allowBlank="1" showInputMessage="1" showErrorMessage="1">
          <x14:formula1>
            <xm:f>Sheet1!$D$2:$D$6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9"/>
  <sheetViews>
    <sheetView topLeftCell="B57" workbookViewId="0">
      <selection activeCell="C57" sqref="C57:E57"/>
    </sheetView>
  </sheetViews>
  <sheetFormatPr defaultColWidth="9" defaultRowHeight="14.4"/>
  <cols>
    <col min="1" max="1" width="1.88671875" customWidth="1"/>
    <col min="2" max="2" width="7.44140625" customWidth="1"/>
    <col min="3" max="3" width="14.44140625" customWidth="1"/>
    <col min="4" max="4" width="13.33203125" customWidth="1"/>
    <col min="5" max="5" width="10.6640625" customWidth="1"/>
    <col min="6" max="6" width="12.88671875" customWidth="1"/>
    <col min="7" max="7" width="13.44140625" customWidth="1"/>
    <col min="8" max="8" width="17.109375" customWidth="1"/>
    <col min="9" max="9" width="12.5546875" customWidth="1"/>
    <col min="10" max="10" width="12.33203125" customWidth="1"/>
    <col min="11" max="11" width="12.88671875" customWidth="1"/>
    <col min="14" max="14" width="15" customWidth="1"/>
    <col min="16" max="16" width="13.88671875" customWidth="1"/>
  </cols>
  <sheetData>
    <row r="1" spans="2:11" ht="26.25" customHeight="1">
      <c r="B1" s="615" t="s">
        <v>116</v>
      </c>
      <c r="C1" s="615"/>
      <c r="D1" s="615"/>
      <c r="E1" s="615"/>
      <c r="F1" s="615"/>
      <c r="G1" s="615"/>
      <c r="H1" s="615"/>
      <c r="I1" s="615"/>
      <c r="J1" s="615"/>
    </row>
    <row r="2" spans="2:11" ht="14.25" customHeight="1">
      <c r="B2" s="401"/>
      <c r="C2" s="401"/>
      <c r="D2" s="401"/>
      <c r="E2" s="401"/>
      <c r="F2" s="401"/>
      <c r="G2" s="401"/>
      <c r="H2" s="401"/>
      <c r="I2" s="401"/>
      <c r="J2" s="401"/>
    </row>
    <row r="3" spans="2:11" ht="18" customHeight="1">
      <c r="B3" s="107"/>
      <c r="C3" s="107"/>
      <c r="D3" s="616" t="s">
        <v>117</v>
      </c>
      <c r="E3" s="616"/>
      <c r="F3" s="616"/>
      <c r="G3" s="616"/>
      <c r="H3" s="616"/>
      <c r="I3" s="616"/>
      <c r="J3" s="107"/>
    </row>
    <row r="4" spans="2:11">
      <c r="B4" s="107"/>
      <c r="C4" s="107"/>
      <c r="D4" s="107"/>
      <c r="E4" s="107"/>
      <c r="F4" s="107"/>
      <c r="G4" s="107"/>
      <c r="H4" s="107"/>
      <c r="I4" s="107"/>
      <c r="J4" s="107"/>
    </row>
    <row r="5" spans="2:11" ht="21.75" customHeight="1">
      <c r="B5" s="402" t="s">
        <v>118</v>
      </c>
      <c r="C5" s="403"/>
      <c r="D5" s="403"/>
      <c r="E5" s="504" t="s">
        <v>119</v>
      </c>
      <c r="F5" s="502"/>
      <c r="G5" s="502"/>
      <c r="H5" s="502"/>
      <c r="I5" s="503"/>
      <c r="J5" s="414"/>
      <c r="K5" s="434"/>
    </row>
    <row r="6" spans="2:11">
      <c r="B6" s="406"/>
      <c r="C6" s="406"/>
      <c r="D6" s="406"/>
      <c r="E6" s="407"/>
      <c r="F6" s="407"/>
      <c r="G6" s="407"/>
      <c r="H6" s="407"/>
      <c r="I6" s="407"/>
      <c r="J6" s="406"/>
      <c r="K6" s="434"/>
    </row>
    <row r="7" spans="2:11" ht="22.5" customHeight="1">
      <c r="B7" s="408" t="s">
        <v>120</v>
      </c>
      <c r="C7" s="409"/>
      <c r="D7" s="409"/>
      <c r="E7" s="405"/>
      <c r="F7" s="405"/>
      <c r="G7" s="404" t="s">
        <v>121</v>
      </c>
      <c r="H7" s="405"/>
      <c r="I7" s="433"/>
      <c r="J7" s="406"/>
      <c r="K7" s="434"/>
    </row>
    <row r="8" spans="2:11">
      <c r="B8" s="406"/>
      <c r="C8" s="406"/>
      <c r="D8" s="406"/>
      <c r="E8" s="406"/>
      <c r="F8" s="406"/>
      <c r="G8" s="406"/>
      <c r="H8" s="406"/>
      <c r="I8" s="406"/>
      <c r="J8" s="406"/>
      <c r="K8" s="434"/>
    </row>
    <row r="9" spans="2:11" ht="17.25" customHeight="1">
      <c r="B9" s="408" t="s">
        <v>1</v>
      </c>
      <c r="C9" s="409"/>
      <c r="D9" s="617" t="s">
        <v>2</v>
      </c>
      <c r="E9" s="618"/>
      <c r="F9" s="406"/>
      <c r="G9" s="411" t="s">
        <v>122</v>
      </c>
      <c r="H9" s="502" t="s">
        <v>4</v>
      </c>
      <c r="I9" s="503"/>
      <c r="J9" s="414"/>
      <c r="K9" s="434"/>
    </row>
    <row r="10" spans="2:11">
      <c r="B10" s="406"/>
      <c r="C10" s="406"/>
      <c r="D10" s="406"/>
      <c r="E10" s="406"/>
      <c r="F10" s="406"/>
      <c r="G10" s="406"/>
      <c r="H10" s="406"/>
      <c r="I10" s="406"/>
      <c r="J10" s="406"/>
      <c r="K10" s="434"/>
    </row>
    <row r="11" spans="2:11" ht="18" customHeight="1">
      <c r="B11" s="619" t="s">
        <v>123</v>
      </c>
      <c r="C11" s="620"/>
      <c r="D11" s="620"/>
      <c r="E11" s="621"/>
      <c r="F11" s="406"/>
      <c r="G11" s="411" t="s">
        <v>124</v>
      </c>
      <c r="H11" s="409">
        <v>2020</v>
      </c>
      <c r="I11" s="410"/>
      <c r="J11" s="406"/>
      <c r="K11" s="434"/>
    </row>
    <row r="12" spans="2:11">
      <c r="B12" s="107"/>
      <c r="C12" s="107"/>
      <c r="D12" s="107"/>
      <c r="E12" s="107"/>
      <c r="F12" s="107"/>
      <c r="G12" s="107"/>
      <c r="H12" s="107"/>
      <c r="I12" s="107"/>
      <c r="J12" s="107"/>
    </row>
    <row r="13" spans="2:11">
      <c r="B13" s="406" t="s">
        <v>7</v>
      </c>
      <c r="C13" s="406"/>
      <c r="D13" s="406" t="s">
        <v>125</v>
      </c>
      <c r="E13" s="406"/>
      <c r="F13" s="406"/>
      <c r="G13" s="406"/>
      <c r="H13" s="406"/>
      <c r="I13" s="406"/>
      <c r="J13" s="406"/>
    </row>
    <row r="14" spans="2:11">
      <c r="B14" s="406" t="s">
        <v>126</v>
      </c>
      <c r="C14" s="406" t="s">
        <v>113</v>
      </c>
      <c r="D14" s="406"/>
      <c r="E14" s="622" t="s">
        <v>127</v>
      </c>
      <c r="F14" s="622"/>
      <c r="G14" s="406"/>
      <c r="H14" s="406" t="s">
        <v>128</v>
      </c>
      <c r="I14" s="406"/>
      <c r="J14" s="406"/>
    </row>
    <row r="15" spans="2:11">
      <c r="B15" s="406"/>
      <c r="C15" s="406"/>
      <c r="D15" s="406"/>
      <c r="E15" s="406"/>
      <c r="F15" s="406"/>
      <c r="G15" s="406"/>
      <c r="H15" s="406"/>
      <c r="I15" s="406"/>
      <c r="J15" s="406"/>
    </row>
    <row r="16" spans="2:11" ht="18.75" customHeight="1">
      <c r="B16" s="406" t="s">
        <v>129</v>
      </c>
      <c r="C16" s="406"/>
      <c r="D16" s="412">
        <v>43928</v>
      </c>
      <c r="E16" s="406"/>
      <c r="F16" s="406"/>
      <c r="G16" s="406"/>
      <c r="H16" s="406"/>
      <c r="I16" s="406"/>
      <c r="J16" s="406"/>
    </row>
    <row r="17" spans="2:16">
      <c r="B17" s="413"/>
      <c r="C17" s="413"/>
      <c r="D17" s="413"/>
      <c r="E17" s="413"/>
      <c r="F17" s="413"/>
      <c r="G17" s="413"/>
      <c r="H17" s="413"/>
      <c r="I17" s="413"/>
      <c r="J17" s="413"/>
    </row>
    <row r="18" spans="2:16">
      <c r="B18" s="406"/>
      <c r="C18" s="406"/>
      <c r="D18" s="406"/>
      <c r="E18" s="406"/>
      <c r="F18" s="406"/>
      <c r="G18" s="406"/>
      <c r="H18" s="406"/>
      <c r="I18" s="406"/>
      <c r="J18" s="406"/>
    </row>
    <row r="19" spans="2:16" ht="17.25" customHeight="1">
      <c r="B19" s="414" t="s">
        <v>130</v>
      </c>
      <c r="C19" s="414"/>
      <c r="D19" s="414"/>
      <c r="E19" s="414"/>
      <c r="F19" s="406"/>
      <c r="G19" s="406"/>
      <c r="H19" s="406"/>
      <c r="I19" s="406"/>
      <c r="J19" s="406"/>
      <c r="K19" s="435"/>
      <c r="L19" s="435"/>
      <c r="M19" s="435"/>
      <c r="N19" s="435"/>
      <c r="O19" s="435"/>
    </row>
    <row r="20" spans="2:16">
      <c r="B20" s="406"/>
      <c r="C20" s="415" t="s">
        <v>131</v>
      </c>
      <c r="D20" s="416"/>
      <c r="E20" s="416"/>
      <c r="F20" s="416"/>
      <c r="G20" s="417"/>
      <c r="H20" s="623">
        <v>406</v>
      </c>
      <c r="I20" s="624"/>
      <c r="J20" s="436"/>
      <c r="K20" s="437"/>
      <c r="L20" s="437"/>
      <c r="M20" s="437"/>
      <c r="N20" s="437"/>
      <c r="O20" s="437"/>
      <c r="P20" s="438"/>
    </row>
    <row r="21" spans="2:16">
      <c r="B21" s="406"/>
      <c r="C21" s="415" t="s">
        <v>132</v>
      </c>
      <c r="D21" s="416"/>
      <c r="E21" s="416"/>
      <c r="F21" s="416"/>
      <c r="G21" s="417"/>
      <c r="H21" s="623">
        <v>6130</v>
      </c>
      <c r="I21" s="624"/>
      <c r="J21" s="439"/>
      <c r="K21" s="437"/>
      <c r="L21" s="437"/>
      <c r="M21" s="437"/>
      <c r="N21" s="437"/>
      <c r="O21" s="437"/>
      <c r="P21" s="438"/>
    </row>
    <row r="22" spans="2:16">
      <c r="B22" s="406"/>
      <c r="C22" s="415" t="s">
        <v>133</v>
      </c>
      <c r="D22" s="416"/>
      <c r="E22" s="416"/>
      <c r="F22" s="416"/>
      <c r="G22" s="417"/>
      <c r="H22" s="623">
        <v>12586</v>
      </c>
      <c r="I22" s="624"/>
      <c r="J22" s="439"/>
      <c r="K22" s="437"/>
      <c r="L22" s="437"/>
      <c r="M22" s="437"/>
      <c r="N22" s="437"/>
      <c r="O22" s="437"/>
      <c r="P22" s="438"/>
    </row>
    <row r="23" spans="2:16">
      <c r="B23" s="406"/>
      <c r="C23" s="415" t="s">
        <v>134</v>
      </c>
      <c r="D23" s="416"/>
      <c r="E23" s="416"/>
      <c r="F23" s="416"/>
      <c r="G23" s="417"/>
      <c r="H23" s="623">
        <v>5564</v>
      </c>
      <c r="I23" s="624"/>
      <c r="J23" s="406"/>
      <c r="K23" s="440"/>
      <c r="L23" s="437"/>
      <c r="M23" s="437"/>
      <c r="N23" s="437"/>
      <c r="O23" s="437"/>
      <c r="P23" s="438"/>
    </row>
    <row r="24" spans="2:16">
      <c r="B24" s="406"/>
      <c r="C24" s="415" t="s">
        <v>135</v>
      </c>
      <c r="D24" s="416"/>
      <c r="E24" s="416"/>
      <c r="F24" s="416"/>
      <c r="G24" s="417"/>
      <c r="H24" s="625">
        <f>H23/H21*100</f>
        <v>90.766721044045696</v>
      </c>
      <c r="I24" s="626"/>
      <c r="J24" s="406"/>
      <c r="K24" s="437"/>
      <c r="L24" s="437"/>
      <c r="M24" s="437"/>
      <c r="N24" s="437"/>
      <c r="O24" s="437"/>
      <c r="P24" s="438"/>
    </row>
    <row r="25" spans="2:16">
      <c r="B25" s="406"/>
      <c r="C25" s="415" t="s">
        <v>136</v>
      </c>
      <c r="D25" s="416"/>
      <c r="E25" s="416"/>
      <c r="F25" s="416"/>
      <c r="G25" s="417"/>
      <c r="H25" s="627">
        <v>129</v>
      </c>
      <c r="I25" s="628"/>
      <c r="J25" s="406"/>
      <c r="K25" s="437"/>
      <c r="L25" s="437"/>
      <c r="M25" s="437"/>
      <c r="N25" s="437"/>
      <c r="O25" s="437"/>
      <c r="P25" s="438"/>
    </row>
    <row r="26" spans="2:16">
      <c r="B26" s="406"/>
      <c r="C26" s="415" t="s">
        <v>137</v>
      </c>
      <c r="D26" s="416"/>
      <c r="E26" s="416"/>
      <c r="F26" s="416"/>
      <c r="G26" s="417"/>
      <c r="H26" s="629">
        <v>348</v>
      </c>
      <c r="I26" s="630"/>
      <c r="J26" s="406"/>
      <c r="K26" s="441"/>
      <c r="L26" s="442"/>
      <c r="M26" s="442"/>
      <c r="N26" s="437"/>
      <c r="O26" s="437"/>
      <c r="P26" s="438"/>
    </row>
    <row r="27" spans="2:16">
      <c r="B27" s="406"/>
      <c r="C27" s="415" t="s">
        <v>138</v>
      </c>
      <c r="D27" s="416"/>
      <c r="E27" s="416"/>
      <c r="F27" s="416"/>
      <c r="G27" s="417"/>
      <c r="H27" s="625">
        <f>H26/H25</f>
        <v>2.6976744186046502</v>
      </c>
      <c r="I27" s="626"/>
      <c r="J27" s="443"/>
      <c r="K27" s="444"/>
      <c r="L27" s="444"/>
      <c r="M27" s="444"/>
      <c r="N27" s="444"/>
      <c r="O27" s="444"/>
      <c r="P27" s="445"/>
    </row>
    <row r="28" spans="2:16">
      <c r="B28" s="406"/>
      <c r="C28" s="406"/>
      <c r="D28" s="406"/>
      <c r="E28" s="406"/>
      <c r="F28" s="406"/>
      <c r="G28" s="406"/>
      <c r="H28" s="406"/>
      <c r="I28" s="406"/>
      <c r="J28" s="406"/>
    </row>
    <row r="29" spans="2:16" ht="21.75" customHeight="1">
      <c r="B29" s="414" t="s">
        <v>139</v>
      </c>
      <c r="C29" s="406"/>
      <c r="D29" s="406"/>
      <c r="E29" s="406"/>
      <c r="F29" s="406"/>
      <c r="G29" s="406"/>
      <c r="H29" s="406"/>
      <c r="I29" s="406"/>
      <c r="J29" s="406"/>
    </row>
    <row r="30" spans="2:16">
      <c r="B30" s="406"/>
      <c r="C30" s="631" t="s">
        <v>28</v>
      </c>
      <c r="D30" s="504"/>
      <c r="E30" s="631" t="s">
        <v>140</v>
      </c>
      <c r="F30" s="631"/>
      <c r="G30" s="631" t="s">
        <v>141</v>
      </c>
      <c r="H30" s="631"/>
      <c r="I30" s="631" t="s">
        <v>40</v>
      </c>
      <c r="J30" s="631"/>
    </row>
    <row r="31" spans="2:16">
      <c r="B31" s="406"/>
      <c r="C31" s="631"/>
      <c r="D31" s="504"/>
      <c r="E31" s="418" t="s">
        <v>32</v>
      </c>
      <c r="F31" s="418" t="s">
        <v>33</v>
      </c>
      <c r="G31" s="418" t="s">
        <v>32</v>
      </c>
      <c r="H31" s="418" t="s">
        <v>33</v>
      </c>
      <c r="I31" s="418" t="s">
        <v>32</v>
      </c>
      <c r="J31" s="418" t="s">
        <v>33</v>
      </c>
    </row>
    <row r="32" spans="2:16">
      <c r="B32" s="406"/>
      <c r="C32" s="522" t="s">
        <v>142</v>
      </c>
      <c r="D32" s="520"/>
      <c r="E32" s="420">
        <v>0</v>
      </c>
      <c r="F32" s="14">
        <v>0</v>
      </c>
      <c r="G32" s="420">
        <v>6</v>
      </c>
      <c r="H32" s="420">
        <v>5</v>
      </c>
      <c r="I32" s="420">
        <f t="shared" ref="I32:I37" si="0">SUM(E32+G32)</f>
        <v>6</v>
      </c>
      <c r="J32" s="420">
        <f t="shared" ref="J32:J37" si="1">SUM(F32+H32)</f>
        <v>5</v>
      </c>
      <c r="K32" s="446"/>
    </row>
    <row r="33" spans="2:11">
      <c r="B33" s="406"/>
      <c r="C33" s="522" t="s">
        <v>35</v>
      </c>
      <c r="D33" s="520"/>
      <c r="E33" s="420">
        <v>1</v>
      </c>
      <c r="F33" s="420">
        <v>1</v>
      </c>
      <c r="G33" s="420">
        <v>0</v>
      </c>
      <c r="H33" s="420">
        <v>3</v>
      </c>
      <c r="I33" s="420">
        <f t="shared" si="0"/>
        <v>1</v>
      </c>
      <c r="J33" s="420">
        <f t="shared" si="1"/>
        <v>4</v>
      </c>
      <c r="K33" s="446"/>
    </row>
    <row r="34" spans="2:11">
      <c r="B34" s="406"/>
      <c r="C34" s="522" t="s">
        <v>36</v>
      </c>
      <c r="D34" s="520"/>
      <c r="E34" s="420">
        <v>4</v>
      </c>
      <c r="F34" s="420">
        <v>5</v>
      </c>
      <c r="G34" s="420">
        <v>2</v>
      </c>
      <c r="H34" s="420">
        <v>5</v>
      </c>
      <c r="I34" s="420">
        <f t="shared" si="0"/>
        <v>6</v>
      </c>
      <c r="J34" s="420">
        <f t="shared" si="1"/>
        <v>10</v>
      </c>
      <c r="K34" s="446"/>
    </row>
    <row r="35" spans="2:11">
      <c r="B35" s="406"/>
      <c r="C35" s="522" t="s">
        <v>143</v>
      </c>
      <c r="D35" s="520"/>
      <c r="E35" s="420">
        <v>6</v>
      </c>
      <c r="F35" s="420">
        <v>31</v>
      </c>
      <c r="G35" s="420">
        <v>6</v>
      </c>
      <c r="H35" s="420">
        <v>14</v>
      </c>
      <c r="I35" s="420">
        <f t="shared" si="0"/>
        <v>12</v>
      </c>
      <c r="J35" s="420">
        <f t="shared" si="1"/>
        <v>45</v>
      </c>
      <c r="K35" s="446"/>
    </row>
    <row r="36" spans="2:11">
      <c r="B36" s="406"/>
      <c r="C36" s="522" t="s">
        <v>38</v>
      </c>
      <c r="D36" s="520"/>
      <c r="E36" s="420">
        <v>0</v>
      </c>
      <c r="F36" s="420">
        <v>2</v>
      </c>
      <c r="G36" s="420">
        <v>0</v>
      </c>
      <c r="H36" s="420">
        <v>6</v>
      </c>
      <c r="I36" s="420">
        <f t="shared" si="0"/>
        <v>0</v>
      </c>
      <c r="J36" s="420">
        <f t="shared" si="1"/>
        <v>8</v>
      </c>
      <c r="K36" s="446"/>
    </row>
    <row r="37" spans="2:11">
      <c r="B37" s="406"/>
      <c r="C37" s="522" t="s">
        <v>39</v>
      </c>
      <c r="D37" s="520"/>
      <c r="E37" s="420">
        <v>3</v>
      </c>
      <c r="F37" s="420">
        <v>2</v>
      </c>
      <c r="G37" s="420">
        <v>15</v>
      </c>
      <c r="H37" s="420">
        <v>12</v>
      </c>
      <c r="I37" s="420">
        <f t="shared" si="0"/>
        <v>18</v>
      </c>
      <c r="J37" s="420">
        <f t="shared" si="1"/>
        <v>14</v>
      </c>
      <c r="K37" s="446"/>
    </row>
    <row r="38" spans="2:11">
      <c r="B38" s="406"/>
      <c r="C38" s="632" t="s">
        <v>144</v>
      </c>
      <c r="D38" s="633"/>
      <c r="E38" s="421">
        <f>SUM(E32:E37)</f>
        <v>14</v>
      </c>
      <c r="F38" s="421">
        <f>SUM(F33:F37)</f>
        <v>41</v>
      </c>
      <c r="G38" s="421">
        <f>SUM(G32:G37)</f>
        <v>29</v>
      </c>
      <c r="H38" s="421">
        <f>SUM(H32:H37)</f>
        <v>45</v>
      </c>
      <c r="I38" s="421">
        <f>SUM(I32:I37)</f>
        <v>43</v>
      </c>
      <c r="J38" s="421">
        <f>SUM(J32:J37)</f>
        <v>86</v>
      </c>
      <c r="K38" s="446"/>
    </row>
    <row r="39" spans="2:11">
      <c r="B39" s="406"/>
      <c r="C39" s="406"/>
      <c r="D39" s="406"/>
      <c r="E39" s="406"/>
      <c r="F39" s="406"/>
      <c r="G39" s="406"/>
      <c r="H39" s="406"/>
      <c r="I39" s="406"/>
      <c r="J39" s="406"/>
    </row>
    <row r="40" spans="2:11" ht="18.75" customHeight="1">
      <c r="B40" s="414" t="s">
        <v>145</v>
      </c>
      <c r="C40" s="406"/>
      <c r="D40" s="406"/>
      <c r="E40" s="406"/>
      <c r="F40" s="406"/>
      <c r="G40" s="406"/>
      <c r="H40" s="406"/>
      <c r="I40" s="406"/>
      <c r="J40" s="406"/>
    </row>
    <row r="41" spans="2:11" ht="21.75" customHeight="1">
      <c r="B41" s="406"/>
      <c r="C41" s="634" t="s">
        <v>146</v>
      </c>
      <c r="D41" s="634"/>
      <c r="E41" s="634"/>
      <c r="F41" s="634"/>
      <c r="G41" s="634" t="s">
        <v>147</v>
      </c>
      <c r="H41" s="634"/>
      <c r="I41" s="634"/>
      <c r="J41" s="634"/>
    </row>
    <row r="42" spans="2:11" ht="25.5" customHeight="1">
      <c r="B42" s="406"/>
      <c r="C42" s="631" t="s">
        <v>148</v>
      </c>
      <c r="D42" s="631"/>
      <c r="E42" s="631"/>
      <c r="F42" s="423" t="s">
        <v>149</v>
      </c>
      <c r="G42" s="631" t="s">
        <v>148</v>
      </c>
      <c r="H42" s="631"/>
      <c r="I42" s="631"/>
      <c r="J42" s="423" t="s">
        <v>149</v>
      </c>
    </row>
    <row r="43" spans="2:11" ht="15" customHeight="1">
      <c r="B43" s="406"/>
      <c r="C43" s="635" t="s">
        <v>66</v>
      </c>
      <c r="D43" s="522"/>
      <c r="E43" s="522"/>
      <c r="F43" s="420">
        <v>14</v>
      </c>
      <c r="G43" s="569" t="s">
        <v>80</v>
      </c>
      <c r="H43" s="569"/>
      <c r="I43" s="569"/>
      <c r="J43" s="420">
        <v>3</v>
      </c>
    </row>
    <row r="44" spans="2:11" ht="15" customHeight="1">
      <c r="B44" s="406"/>
      <c r="C44" s="569" t="s">
        <v>67</v>
      </c>
      <c r="D44" s="569"/>
      <c r="E44" s="569"/>
      <c r="F44" s="420">
        <v>8</v>
      </c>
      <c r="G44" s="569" t="s">
        <v>81</v>
      </c>
      <c r="H44" s="569"/>
      <c r="I44" s="569"/>
      <c r="J44" s="420">
        <v>10</v>
      </c>
    </row>
    <row r="45" spans="2:11" ht="15" customHeight="1">
      <c r="B45" s="406"/>
      <c r="C45" s="569" t="s">
        <v>68</v>
      </c>
      <c r="D45" s="569"/>
      <c r="E45" s="569"/>
      <c r="F45" s="420">
        <v>7</v>
      </c>
      <c r="G45" s="569" t="s">
        <v>150</v>
      </c>
      <c r="H45" s="569"/>
      <c r="I45" s="569"/>
      <c r="J45" s="420">
        <v>21</v>
      </c>
    </row>
    <row r="46" spans="2:11" ht="15" customHeight="1">
      <c r="B46" s="406"/>
      <c r="C46" s="569" t="s">
        <v>151</v>
      </c>
      <c r="D46" s="569"/>
      <c r="E46" s="569"/>
      <c r="F46" s="420">
        <v>0</v>
      </c>
      <c r="G46" s="520" t="s">
        <v>85</v>
      </c>
      <c r="H46" s="577"/>
      <c r="I46" s="521"/>
      <c r="J46" s="420">
        <v>13</v>
      </c>
    </row>
    <row r="47" spans="2:11" ht="15" customHeight="1">
      <c r="B47" s="406"/>
      <c r="C47" s="569" t="s">
        <v>152</v>
      </c>
      <c r="D47" s="569"/>
      <c r="E47" s="569"/>
      <c r="F47" s="420">
        <v>7</v>
      </c>
      <c r="G47" s="520" t="s">
        <v>83</v>
      </c>
      <c r="H47" s="577"/>
      <c r="I47" s="521"/>
      <c r="J47" s="420">
        <v>1</v>
      </c>
    </row>
    <row r="48" spans="2:11" ht="15" customHeight="1">
      <c r="B48" s="406"/>
      <c r="C48" s="569" t="s">
        <v>153</v>
      </c>
      <c r="D48" s="569"/>
      <c r="E48" s="569"/>
      <c r="F48" s="420">
        <v>6</v>
      </c>
      <c r="G48" s="520" t="s">
        <v>154</v>
      </c>
      <c r="H48" s="577"/>
      <c r="I48" s="521"/>
      <c r="J48" s="420">
        <v>3</v>
      </c>
    </row>
    <row r="49" spans="2:17" ht="15" customHeight="1">
      <c r="B49" s="406"/>
      <c r="C49" s="573" t="s">
        <v>73</v>
      </c>
      <c r="D49" s="573"/>
      <c r="E49" s="573"/>
      <c r="F49" s="420">
        <v>2</v>
      </c>
      <c r="G49" s="520" t="s">
        <v>155</v>
      </c>
      <c r="H49" s="577"/>
      <c r="I49" s="521"/>
      <c r="J49" s="420">
        <v>1</v>
      </c>
    </row>
    <row r="50" spans="2:17" ht="15" customHeight="1">
      <c r="B50" s="406"/>
      <c r="C50" s="569" t="s">
        <v>70</v>
      </c>
      <c r="D50" s="569"/>
      <c r="E50" s="569"/>
      <c r="F50" s="420">
        <v>4</v>
      </c>
      <c r="G50" s="520" t="s">
        <v>84</v>
      </c>
      <c r="H50" s="577"/>
      <c r="I50" s="521"/>
      <c r="J50" s="420">
        <v>6</v>
      </c>
    </row>
    <row r="51" spans="2:17" ht="15" customHeight="1">
      <c r="B51" s="406"/>
      <c r="C51" s="570" t="s">
        <v>74</v>
      </c>
      <c r="D51" s="571"/>
      <c r="E51" s="572"/>
      <c r="F51" s="420">
        <v>1</v>
      </c>
      <c r="G51" s="578" t="s">
        <v>156</v>
      </c>
      <c r="H51" s="579"/>
      <c r="I51" s="580"/>
      <c r="J51" s="420">
        <v>6</v>
      </c>
    </row>
    <row r="52" spans="2:17" ht="15" customHeight="1">
      <c r="B52" s="406"/>
      <c r="C52" s="573" t="s">
        <v>157</v>
      </c>
      <c r="D52" s="573"/>
      <c r="E52" s="573"/>
      <c r="F52" s="420">
        <v>1</v>
      </c>
      <c r="G52" s="520" t="s">
        <v>158</v>
      </c>
      <c r="H52" s="577"/>
      <c r="I52" s="521"/>
      <c r="J52" s="420">
        <v>1</v>
      </c>
    </row>
    <row r="53" spans="2:17" ht="15" customHeight="1">
      <c r="B53" s="406"/>
      <c r="C53" s="573" t="s">
        <v>76</v>
      </c>
      <c r="D53" s="573"/>
      <c r="E53" s="573"/>
      <c r="F53" s="420">
        <v>1</v>
      </c>
      <c r="G53" s="578" t="s">
        <v>159</v>
      </c>
      <c r="H53" s="579"/>
      <c r="I53" s="580"/>
      <c r="J53" s="420">
        <v>1</v>
      </c>
    </row>
    <row r="54" spans="2:17" ht="15" customHeight="1">
      <c r="B54" s="406"/>
      <c r="C54" s="522" t="s">
        <v>75</v>
      </c>
      <c r="D54" s="522"/>
      <c r="E54" s="522"/>
      <c r="F54" s="420">
        <v>2</v>
      </c>
      <c r="G54" s="520" t="s">
        <v>160</v>
      </c>
      <c r="H54" s="577"/>
      <c r="I54" s="521"/>
      <c r="J54" s="420">
        <v>1</v>
      </c>
      <c r="K54" s="115"/>
    </row>
    <row r="55" spans="2:17" ht="15" customHeight="1">
      <c r="B55" s="406"/>
      <c r="C55" s="522"/>
      <c r="D55" s="522"/>
      <c r="E55" s="522"/>
      <c r="F55" s="420"/>
      <c r="G55" s="578"/>
      <c r="H55" s="579"/>
      <c r="I55" s="580"/>
      <c r="J55" s="420"/>
      <c r="P55" s="636"/>
      <c r="Q55" s="636"/>
    </row>
    <row r="56" spans="2:17" ht="16.5" customHeight="1">
      <c r="B56" s="406"/>
      <c r="C56" s="522" t="s">
        <v>77</v>
      </c>
      <c r="D56" s="522"/>
      <c r="E56" s="522"/>
      <c r="F56" s="419">
        <v>2</v>
      </c>
      <c r="G56" s="578" t="s">
        <v>77</v>
      </c>
      <c r="H56" s="579"/>
      <c r="I56" s="580"/>
      <c r="J56" s="420">
        <v>7</v>
      </c>
      <c r="P56" s="636"/>
      <c r="Q56" s="636"/>
    </row>
    <row r="57" spans="2:17" ht="18.75" customHeight="1">
      <c r="B57" s="406"/>
      <c r="C57" s="632" t="s">
        <v>40</v>
      </c>
      <c r="D57" s="632"/>
      <c r="E57" s="632"/>
      <c r="F57" s="421">
        <f>SUM(F43:F56)</f>
        <v>55</v>
      </c>
      <c r="G57" s="633" t="s">
        <v>40</v>
      </c>
      <c r="H57" s="637"/>
      <c r="I57" s="638"/>
      <c r="J57" s="421">
        <f>SUM(J43:J56)</f>
        <v>74</v>
      </c>
      <c r="P57" s="368"/>
    </row>
    <row r="58" spans="2:17">
      <c r="B58" s="406"/>
      <c r="C58" s="406"/>
      <c r="D58" s="406"/>
      <c r="E58" s="406"/>
      <c r="F58" s="406"/>
      <c r="G58" s="406"/>
      <c r="H58" s="406"/>
      <c r="I58" s="406"/>
      <c r="J58" s="406"/>
      <c r="P58" s="447"/>
      <c r="Q58" s="447"/>
    </row>
    <row r="59" spans="2:17" ht="21" customHeight="1">
      <c r="B59" s="414" t="s">
        <v>161</v>
      </c>
      <c r="C59" s="425"/>
      <c r="D59" s="406"/>
      <c r="E59" s="406"/>
      <c r="F59" s="406"/>
      <c r="G59" s="406"/>
      <c r="H59" s="406"/>
      <c r="I59" s="406"/>
      <c r="J59" s="406"/>
      <c r="P59" s="447"/>
      <c r="Q59" s="447"/>
    </row>
    <row r="60" spans="2:17" ht="27" customHeight="1">
      <c r="B60" s="406"/>
      <c r="C60" s="631" t="s">
        <v>162</v>
      </c>
      <c r="D60" s="631"/>
      <c r="E60" s="631"/>
      <c r="F60" s="423" t="s">
        <v>163</v>
      </c>
      <c r="G60" s="423" t="s">
        <v>164</v>
      </c>
      <c r="H60" s="426"/>
      <c r="I60" s="639"/>
      <c r="J60" s="639"/>
      <c r="P60" s="448"/>
      <c r="Q60" s="183"/>
    </row>
    <row r="61" spans="2:17">
      <c r="B61" s="406"/>
      <c r="C61" s="522" t="s">
        <v>165</v>
      </c>
      <c r="D61" s="522"/>
      <c r="E61" s="522"/>
      <c r="F61" s="424">
        <v>55</v>
      </c>
      <c r="G61" s="427">
        <v>827441</v>
      </c>
      <c r="H61" s="428"/>
      <c r="I61" s="639"/>
      <c r="J61" s="639"/>
      <c r="P61" s="183"/>
      <c r="Q61" s="183"/>
    </row>
    <row r="62" spans="2:17">
      <c r="B62" s="406"/>
      <c r="C62" s="522" t="s">
        <v>166</v>
      </c>
      <c r="D62" s="522"/>
      <c r="E62" s="522"/>
      <c r="F62" s="424">
        <v>74</v>
      </c>
      <c r="G62" s="429">
        <v>963508</v>
      </c>
      <c r="H62" s="428"/>
      <c r="I62" s="406"/>
      <c r="J62" s="406"/>
      <c r="P62" s="636"/>
      <c r="Q62" s="636"/>
    </row>
    <row r="63" spans="2:17">
      <c r="B63" s="406"/>
      <c r="C63" s="632" t="s">
        <v>167</v>
      </c>
      <c r="D63" s="632"/>
      <c r="E63" s="632"/>
      <c r="F63" s="430">
        <f>SUM(F61:F62)</f>
        <v>129</v>
      </c>
      <c r="G63" s="431">
        <f>SUM(G61:G62)</f>
        <v>1790949</v>
      </c>
      <c r="H63" s="428"/>
      <c r="I63" s="406"/>
      <c r="J63" s="406"/>
      <c r="N63" s="640"/>
      <c r="O63" s="640"/>
    </row>
    <row r="64" spans="2:17">
      <c r="B64" s="406"/>
      <c r="C64" s="406"/>
      <c r="D64" s="406"/>
      <c r="E64" s="406"/>
      <c r="F64" s="406"/>
      <c r="G64" s="432"/>
      <c r="H64" s="406"/>
      <c r="I64" s="406"/>
      <c r="J64" s="406"/>
      <c r="M64" s="183"/>
      <c r="N64" s="636"/>
      <c r="O64" s="636"/>
      <c r="P64" s="448"/>
      <c r="Q64" s="183"/>
    </row>
    <row r="65" spans="2:17" ht="18.75" customHeight="1">
      <c r="B65" s="414" t="s">
        <v>168</v>
      </c>
      <c r="C65" s="406"/>
      <c r="D65" s="406"/>
      <c r="E65" s="406"/>
      <c r="F65" s="406"/>
      <c r="G65" s="406"/>
      <c r="H65" s="406"/>
      <c r="I65" s="406"/>
      <c r="J65" s="406"/>
      <c r="M65" s="183"/>
      <c r="N65" s="448"/>
      <c r="O65" s="641"/>
      <c r="P65" s="641"/>
      <c r="Q65" s="183"/>
    </row>
    <row r="66" spans="2:17" ht="18" customHeight="1">
      <c r="B66" s="406"/>
      <c r="C66" s="631" t="s">
        <v>169</v>
      </c>
      <c r="D66" s="631"/>
      <c r="E66" s="631"/>
      <c r="F66" s="631"/>
      <c r="G66" s="631" t="s">
        <v>170</v>
      </c>
      <c r="H66" s="631"/>
      <c r="I66" s="642" t="s">
        <v>164</v>
      </c>
      <c r="J66" s="642"/>
      <c r="M66" s="183"/>
      <c r="N66" s="183"/>
      <c r="O66" s="183"/>
      <c r="P66" s="636"/>
      <c r="Q66" s="636"/>
    </row>
    <row r="67" spans="2:17">
      <c r="B67" s="406"/>
      <c r="C67" s="643" t="s">
        <v>171</v>
      </c>
      <c r="D67" s="643"/>
      <c r="E67" s="643"/>
      <c r="F67" s="643"/>
      <c r="G67" s="522">
        <v>134</v>
      </c>
      <c r="H67" s="522"/>
      <c r="I67" s="644">
        <v>1785219</v>
      </c>
      <c r="J67" s="644"/>
      <c r="M67" s="447"/>
      <c r="N67" s="447"/>
      <c r="O67" s="183"/>
      <c r="P67" s="636"/>
      <c r="Q67" s="636"/>
    </row>
    <row r="68" spans="2:17" ht="18" customHeight="1">
      <c r="B68" s="406"/>
      <c r="C68" s="643" t="s">
        <v>172</v>
      </c>
      <c r="D68" s="643"/>
      <c r="E68" s="643"/>
      <c r="F68" s="643"/>
      <c r="G68" s="522">
        <v>129</v>
      </c>
      <c r="H68" s="522"/>
      <c r="I68" s="644">
        <v>1790949</v>
      </c>
      <c r="J68" s="644"/>
      <c r="M68" s="183"/>
      <c r="N68" s="636"/>
      <c r="O68" s="636"/>
      <c r="P68" s="183"/>
      <c r="Q68" s="183"/>
    </row>
    <row r="69" spans="2:17">
      <c r="B69" s="406"/>
      <c r="C69" s="645" t="s">
        <v>173</v>
      </c>
      <c r="D69" s="645"/>
      <c r="E69" s="645"/>
      <c r="F69" s="645"/>
      <c r="G69" s="522">
        <v>129</v>
      </c>
      <c r="H69" s="522"/>
      <c r="I69" s="644">
        <v>1790949</v>
      </c>
      <c r="J69" s="644"/>
      <c r="M69" s="448"/>
      <c r="N69" s="636"/>
      <c r="O69" s="636"/>
    </row>
    <row r="70" spans="2:17" ht="15" customHeight="1">
      <c r="B70" s="406"/>
      <c r="C70" s="645" t="s">
        <v>174</v>
      </c>
      <c r="D70" s="645"/>
      <c r="E70" s="645"/>
      <c r="F70" s="645"/>
      <c r="G70" s="644">
        <v>4677</v>
      </c>
      <c r="H70" s="644"/>
      <c r="I70" s="644">
        <v>55997382</v>
      </c>
      <c r="J70" s="644"/>
      <c r="N70" s="449"/>
    </row>
    <row r="71" spans="2:17" ht="16.5" customHeight="1">
      <c r="B71" s="406"/>
      <c r="C71" s="645" t="s">
        <v>175</v>
      </c>
      <c r="D71" s="645"/>
      <c r="E71" s="645"/>
      <c r="F71" s="645"/>
      <c r="G71" s="520" t="s">
        <v>176</v>
      </c>
      <c r="H71" s="521"/>
      <c r="I71" s="646"/>
      <c r="J71" s="647"/>
      <c r="N71" s="636"/>
      <c r="O71" s="636"/>
      <c r="P71" s="183"/>
    </row>
    <row r="72" spans="2:17">
      <c r="B72" s="406"/>
      <c r="C72" s="406"/>
      <c r="D72" s="406"/>
      <c r="E72" s="406"/>
      <c r="F72" s="406"/>
      <c r="G72" s="406"/>
      <c r="H72" s="406"/>
      <c r="I72" s="406"/>
      <c r="J72" s="406"/>
      <c r="N72" s="636"/>
      <c r="O72" s="636"/>
      <c r="P72" s="183"/>
    </row>
    <row r="73" spans="2:17" ht="22.5" customHeight="1">
      <c r="B73" s="414" t="s">
        <v>177</v>
      </c>
      <c r="C73" s="406"/>
      <c r="D73" s="406"/>
      <c r="E73" s="406"/>
      <c r="F73" s="406"/>
      <c r="G73" s="406"/>
      <c r="H73" s="406"/>
      <c r="I73" s="406"/>
      <c r="J73" s="406"/>
      <c r="N73" s="450"/>
      <c r="O73" s="183"/>
      <c r="P73" s="183"/>
    </row>
    <row r="74" spans="2:17" ht="21" customHeight="1">
      <c r="B74" s="406"/>
      <c r="C74" s="631" t="s">
        <v>178</v>
      </c>
      <c r="D74" s="631"/>
      <c r="E74" s="631"/>
      <c r="F74" s="631"/>
      <c r="G74" s="631"/>
      <c r="H74" s="631"/>
      <c r="I74" s="631"/>
      <c r="J74" s="451"/>
      <c r="N74" s="183"/>
      <c r="O74" s="183"/>
      <c r="P74" s="183"/>
    </row>
    <row r="75" spans="2:17">
      <c r="B75" s="406"/>
      <c r="C75" s="648" t="s">
        <v>179</v>
      </c>
      <c r="D75" s="649"/>
      <c r="E75" s="649"/>
      <c r="F75" s="649"/>
      <c r="G75" s="649"/>
      <c r="H75" s="649"/>
      <c r="I75" s="650"/>
      <c r="J75" s="452"/>
    </row>
    <row r="76" spans="2:17" ht="20.25" customHeight="1">
      <c r="B76" s="406"/>
      <c r="C76" s="651" t="s">
        <v>180</v>
      </c>
      <c r="D76" s="651"/>
      <c r="E76" s="651"/>
      <c r="F76" s="651"/>
      <c r="G76" s="651"/>
      <c r="H76" s="651"/>
      <c r="I76" s="651"/>
      <c r="J76" s="453"/>
    </row>
    <row r="77" spans="2:17">
      <c r="B77" s="406"/>
      <c r="C77" s="651" t="s">
        <v>181</v>
      </c>
      <c r="D77" s="651"/>
      <c r="E77" s="651"/>
      <c r="F77" s="651"/>
      <c r="G77" s="651"/>
      <c r="H77" s="651"/>
      <c r="I77" s="651"/>
      <c r="J77" s="454"/>
    </row>
    <row r="78" spans="2:17">
      <c r="B78" s="406"/>
      <c r="C78" s="651" t="s">
        <v>182</v>
      </c>
      <c r="D78" s="651"/>
      <c r="E78" s="651"/>
      <c r="F78" s="651"/>
      <c r="G78" s="651"/>
      <c r="H78" s="651"/>
      <c r="I78" s="651"/>
      <c r="J78" s="35"/>
    </row>
    <row r="79" spans="2:17">
      <c r="B79" s="406"/>
      <c r="C79" s="652" t="s">
        <v>183</v>
      </c>
      <c r="D79" s="652"/>
      <c r="E79" s="652"/>
      <c r="F79" s="652"/>
      <c r="G79" s="652"/>
      <c r="H79" s="652"/>
      <c r="I79" s="652"/>
      <c r="J79" s="35"/>
    </row>
    <row r="80" spans="2:17" ht="21.75" customHeight="1">
      <c r="B80" s="406"/>
      <c r="C80" s="504" t="s">
        <v>184</v>
      </c>
      <c r="D80" s="502"/>
      <c r="E80" s="502"/>
      <c r="F80" s="502"/>
      <c r="G80" s="403"/>
      <c r="H80" s="403"/>
      <c r="I80" s="455"/>
      <c r="J80" s="456">
        <f>SUM(J75:J79)</f>
        <v>0</v>
      </c>
    </row>
    <row r="81" spans="2:15">
      <c r="B81" s="406"/>
      <c r="C81" s="406"/>
      <c r="D81" s="406"/>
      <c r="E81" s="406"/>
      <c r="F81" s="406"/>
      <c r="G81" s="406"/>
      <c r="H81" s="406"/>
      <c r="I81" s="406"/>
      <c r="J81" s="406"/>
    </row>
    <row r="82" spans="2:15" ht="25.5" customHeight="1">
      <c r="B82" s="414" t="s">
        <v>185</v>
      </c>
      <c r="C82" s="406"/>
      <c r="D82" s="406"/>
      <c r="E82" s="406"/>
      <c r="F82" s="406"/>
      <c r="G82" s="406"/>
      <c r="H82" s="406"/>
      <c r="I82" s="406"/>
      <c r="J82" s="406"/>
    </row>
    <row r="83" spans="2:15">
      <c r="B83" s="406"/>
      <c r="C83" s="653" t="s">
        <v>186</v>
      </c>
      <c r="D83" s="653"/>
      <c r="E83" s="653"/>
      <c r="F83" s="653"/>
      <c r="G83" s="653"/>
      <c r="H83" s="653"/>
      <c r="I83" s="653"/>
      <c r="J83" s="419">
        <v>230</v>
      </c>
      <c r="K83" s="437"/>
      <c r="L83" s="437"/>
      <c r="M83" s="437"/>
      <c r="N83" s="437"/>
      <c r="O83" s="437"/>
    </row>
    <row r="84" spans="2:15">
      <c r="B84" s="406"/>
      <c r="C84" s="653" t="s">
        <v>187</v>
      </c>
      <c r="D84" s="653"/>
      <c r="E84" s="653"/>
      <c r="F84" s="653"/>
      <c r="G84" s="653"/>
      <c r="H84" s="653"/>
      <c r="I84" s="653"/>
      <c r="J84" s="419">
        <v>112</v>
      </c>
      <c r="K84" s="437"/>
      <c r="L84" s="437"/>
      <c r="M84" s="437"/>
      <c r="N84" s="437"/>
      <c r="O84" s="437"/>
    </row>
    <row r="85" spans="2:15">
      <c r="B85" s="406"/>
      <c r="C85" s="653" t="s">
        <v>188</v>
      </c>
      <c r="D85" s="653"/>
      <c r="E85" s="653"/>
      <c r="F85" s="653"/>
      <c r="G85" s="653"/>
      <c r="H85" s="653"/>
      <c r="I85" s="653"/>
      <c r="J85" s="419">
        <v>144</v>
      </c>
      <c r="K85" s="437"/>
      <c r="L85" s="437"/>
      <c r="M85" s="437"/>
      <c r="N85" s="437"/>
      <c r="O85" s="437"/>
    </row>
    <row r="86" spans="2:15">
      <c r="B86" s="406"/>
      <c r="C86" s="653" t="s">
        <v>189</v>
      </c>
      <c r="D86" s="653"/>
      <c r="E86" s="653"/>
      <c r="F86" s="653"/>
      <c r="G86" s="653"/>
      <c r="H86" s="653"/>
      <c r="I86" s="653"/>
      <c r="J86" s="419">
        <v>10</v>
      </c>
      <c r="K86" s="437"/>
      <c r="L86" s="437"/>
      <c r="M86" s="437"/>
      <c r="N86" s="437"/>
      <c r="O86" s="437"/>
    </row>
    <row r="87" spans="2:15">
      <c r="B87" s="406"/>
      <c r="C87" s="653" t="s">
        <v>190</v>
      </c>
      <c r="D87" s="653"/>
      <c r="E87" s="653"/>
      <c r="F87" s="653"/>
      <c r="G87" s="653"/>
      <c r="H87" s="653"/>
      <c r="I87" s="653"/>
      <c r="J87" s="419">
        <v>14</v>
      </c>
      <c r="K87" s="437"/>
      <c r="L87" s="437"/>
      <c r="M87" s="437"/>
      <c r="N87" s="437"/>
      <c r="O87" s="437"/>
    </row>
    <row r="88" spans="2:15">
      <c r="B88" s="406"/>
      <c r="C88" s="653" t="s">
        <v>191</v>
      </c>
      <c r="D88" s="653"/>
      <c r="E88" s="653"/>
      <c r="F88" s="653"/>
      <c r="G88" s="653"/>
      <c r="H88" s="653"/>
      <c r="I88" s="653"/>
      <c r="J88" s="419">
        <v>6</v>
      </c>
      <c r="K88" s="437"/>
      <c r="L88" s="437"/>
      <c r="M88" s="437"/>
      <c r="N88" s="437"/>
      <c r="O88" s="437"/>
    </row>
    <row r="89" spans="2:15" ht="12" customHeight="1">
      <c r="B89" s="406"/>
      <c r="C89" s="406"/>
      <c r="D89" s="406"/>
      <c r="E89" s="406"/>
      <c r="F89" s="406"/>
      <c r="G89" s="406"/>
      <c r="H89" s="406"/>
      <c r="I89" s="406"/>
      <c r="J89" s="406"/>
    </row>
    <row r="90" spans="2:15" ht="21" customHeight="1">
      <c r="B90" s="406"/>
      <c r="C90" s="654" t="s">
        <v>192</v>
      </c>
      <c r="D90" s="654"/>
      <c r="E90" s="654"/>
      <c r="F90" s="654"/>
      <c r="G90" s="414"/>
      <c r="H90" s="414" t="s">
        <v>193</v>
      </c>
      <c r="I90" s="414"/>
      <c r="J90" s="406"/>
    </row>
    <row r="91" spans="2:15">
      <c r="B91" s="406"/>
      <c r="C91" s="414"/>
      <c r="D91" s="414"/>
      <c r="E91" s="414"/>
      <c r="F91" s="414"/>
      <c r="G91" s="414"/>
      <c r="H91" s="414"/>
      <c r="I91" s="414"/>
      <c r="J91" s="406"/>
    </row>
    <row r="92" spans="2:15" ht="19.5" customHeight="1">
      <c r="B92" s="406"/>
      <c r="C92" t="s">
        <v>194</v>
      </c>
      <c r="D92" s="414" t="s">
        <v>195</v>
      </c>
      <c r="E92" s="414"/>
      <c r="F92" s="414"/>
      <c r="G92" s="414"/>
      <c r="H92" s="414" t="s">
        <v>196</v>
      </c>
      <c r="I92" s="414"/>
      <c r="J92" s="406"/>
    </row>
    <row r="93" spans="2:15">
      <c r="B93" s="406"/>
      <c r="C93" s="414"/>
      <c r="D93" s="406"/>
      <c r="E93" s="406"/>
      <c r="F93" s="406"/>
      <c r="G93" s="406"/>
      <c r="H93" s="406"/>
      <c r="I93" s="406"/>
      <c r="J93" s="406"/>
    </row>
    <row r="94" spans="2:15">
      <c r="B94" s="406"/>
      <c r="C94" s="406"/>
      <c r="D94" s="406"/>
      <c r="E94" s="406"/>
      <c r="F94" s="406"/>
      <c r="G94" s="406"/>
      <c r="H94" s="406"/>
      <c r="I94" s="406"/>
      <c r="J94" s="406"/>
    </row>
    <row r="95" spans="2:15">
      <c r="B95" s="406"/>
      <c r="C95" s="406"/>
      <c r="D95" s="406"/>
      <c r="E95" s="406"/>
      <c r="F95" s="406"/>
      <c r="G95" s="406"/>
      <c r="H95" s="406"/>
      <c r="I95" s="406"/>
      <c r="J95" s="406"/>
    </row>
    <row r="96" spans="2:15">
      <c r="B96" s="406"/>
      <c r="C96" s="406"/>
      <c r="D96" s="406"/>
      <c r="E96" s="406"/>
      <c r="F96" s="406"/>
      <c r="G96" s="406"/>
      <c r="H96" s="406"/>
      <c r="I96" s="406"/>
      <c r="J96" s="406"/>
    </row>
    <row r="97" spans="2:10">
      <c r="B97" s="406"/>
      <c r="C97" s="406"/>
      <c r="D97" s="406"/>
      <c r="E97" s="406"/>
      <c r="F97" s="406"/>
      <c r="G97" s="406"/>
      <c r="H97" s="406"/>
      <c r="I97" s="406"/>
      <c r="J97" s="406"/>
    </row>
    <row r="98" spans="2:10">
      <c r="B98" s="406"/>
      <c r="C98" s="406"/>
      <c r="D98" s="406"/>
      <c r="E98" s="406"/>
      <c r="F98" s="406"/>
      <c r="G98" s="406"/>
      <c r="H98" s="406"/>
      <c r="I98" s="406"/>
      <c r="J98" s="406"/>
    </row>
    <row r="99" spans="2:10">
      <c r="B99" s="406"/>
      <c r="C99" s="406"/>
      <c r="D99" s="406"/>
      <c r="E99" s="406"/>
      <c r="F99" s="406"/>
      <c r="G99" s="406"/>
      <c r="H99" s="406"/>
      <c r="I99" s="406"/>
      <c r="J99" s="406"/>
    </row>
    <row r="100" spans="2:10">
      <c r="B100" s="406"/>
      <c r="C100" s="406"/>
      <c r="D100" s="406"/>
      <c r="E100" s="406"/>
      <c r="F100" s="406"/>
      <c r="G100" s="406"/>
      <c r="H100" s="406"/>
      <c r="I100" s="406"/>
      <c r="J100" s="406"/>
    </row>
    <row r="101" spans="2:10">
      <c r="B101" s="406"/>
      <c r="C101" s="406"/>
      <c r="D101" s="406"/>
      <c r="E101" s="406"/>
      <c r="F101" s="406"/>
      <c r="G101" s="406"/>
      <c r="H101" s="406"/>
      <c r="I101" s="406"/>
      <c r="J101" s="406"/>
    </row>
    <row r="102" spans="2:10">
      <c r="B102" s="406"/>
      <c r="C102" s="406"/>
      <c r="D102" s="406"/>
      <c r="E102" s="406"/>
      <c r="F102" s="406"/>
      <c r="G102" s="406"/>
      <c r="H102" s="406"/>
      <c r="I102" s="406"/>
      <c r="J102" s="406"/>
    </row>
    <row r="103" spans="2:10">
      <c r="B103" s="406"/>
      <c r="C103" s="406"/>
      <c r="D103" s="406"/>
      <c r="E103" s="406"/>
      <c r="F103" s="406"/>
      <c r="G103" s="406"/>
      <c r="H103" s="406"/>
      <c r="I103" s="406"/>
      <c r="J103" s="406"/>
    </row>
    <row r="104" spans="2:10">
      <c r="B104" s="406"/>
      <c r="C104" s="406"/>
      <c r="D104" s="406"/>
      <c r="E104" s="406"/>
      <c r="F104" s="406"/>
      <c r="G104" s="406"/>
      <c r="H104" s="406"/>
      <c r="I104" s="406"/>
      <c r="J104" s="406"/>
    </row>
    <row r="105" spans="2:10">
      <c r="B105" s="406"/>
      <c r="C105" s="406"/>
      <c r="D105" s="406"/>
      <c r="E105" s="406"/>
      <c r="F105" s="406"/>
      <c r="G105" s="406"/>
      <c r="H105" s="406"/>
      <c r="I105" s="406"/>
      <c r="J105" s="406"/>
    </row>
    <row r="106" spans="2:10">
      <c r="B106" s="107"/>
      <c r="C106" s="107"/>
      <c r="D106" s="107"/>
      <c r="E106" s="107"/>
      <c r="F106" s="107"/>
      <c r="G106" s="107"/>
      <c r="H106" s="107"/>
      <c r="I106" s="107"/>
      <c r="J106" s="107"/>
    </row>
    <row r="107" spans="2:10"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2:10"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2:10">
      <c r="B109" s="107"/>
      <c r="C109" s="107"/>
      <c r="D109" s="107"/>
      <c r="E109" s="107"/>
      <c r="F109" s="107"/>
      <c r="G109" s="107"/>
      <c r="H109" s="107"/>
      <c r="I109" s="107"/>
      <c r="J109" s="107"/>
    </row>
  </sheetData>
  <mergeCells count="110">
    <mergeCell ref="C86:I86"/>
    <mergeCell ref="C87:I87"/>
    <mergeCell ref="C88:I88"/>
    <mergeCell ref="C90:F90"/>
    <mergeCell ref="C30:D31"/>
    <mergeCell ref="C75:I75"/>
    <mergeCell ref="C76:I76"/>
    <mergeCell ref="C77:I77"/>
    <mergeCell ref="C78:I78"/>
    <mergeCell ref="C79:I79"/>
    <mergeCell ref="C80:F80"/>
    <mergeCell ref="C83:I83"/>
    <mergeCell ref="C84:I84"/>
    <mergeCell ref="C85:I85"/>
    <mergeCell ref="C70:F70"/>
    <mergeCell ref="G70:H70"/>
    <mergeCell ref="I70:J70"/>
    <mergeCell ref="C71:F71"/>
    <mergeCell ref="G71:H71"/>
    <mergeCell ref="I71:J71"/>
    <mergeCell ref="N71:O71"/>
    <mergeCell ref="N72:O72"/>
    <mergeCell ref="C74:I74"/>
    <mergeCell ref="C67:F67"/>
    <mergeCell ref="G67:H67"/>
    <mergeCell ref="I67:J67"/>
    <mergeCell ref="P67:Q67"/>
    <mergeCell ref="C68:F68"/>
    <mergeCell ref="G68:H68"/>
    <mergeCell ref="I68:J68"/>
    <mergeCell ref="N68:O68"/>
    <mergeCell ref="C69:F69"/>
    <mergeCell ref="G69:H69"/>
    <mergeCell ref="I69:J69"/>
    <mergeCell ref="N69:O69"/>
    <mergeCell ref="C62:E62"/>
    <mergeCell ref="P62:Q62"/>
    <mergeCell ref="C63:E63"/>
    <mergeCell ref="N63:O63"/>
    <mergeCell ref="N64:O64"/>
    <mergeCell ref="O65:P65"/>
    <mergeCell ref="C66:F66"/>
    <mergeCell ref="G66:H66"/>
    <mergeCell ref="I66:J66"/>
    <mergeCell ref="P66:Q66"/>
    <mergeCell ref="C56:E56"/>
    <mergeCell ref="G56:I56"/>
    <mergeCell ref="P56:Q56"/>
    <mergeCell ref="C57:E57"/>
    <mergeCell ref="G57:I57"/>
    <mergeCell ref="C60:E60"/>
    <mergeCell ref="I60:J60"/>
    <mergeCell ref="C61:E61"/>
    <mergeCell ref="I61:J61"/>
    <mergeCell ref="C52:E52"/>
    <mergeCell ref="G52:I52"/>
    <mergeCell ref="C53:E53"/>
    <mergeCell ref="G53:I53"/>
    <mergeCell ref="C54:E54"/>
    <mergeCell ref="G54:I54"/>
    <mergeCell ref="C55:E55"/>
    <mergeCell ref="G55:I55"/>
    <mergeCell ref="P55:Q55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B1:J1"/>
    <mergeCell ref="D3:I3"/>
    <mergeCell ref="E5:I5"/>
    <mergeCell ref="D9:E9"/>
    <mergeCell ref="H9:I9"/>
    <mergeCell ref="B11:E11"/>
    <mergeCell ref="E14:F14"/>
    <mergeCell ref="H20:I20"/>
    <mergeCell ref="H21:I21"/>
  </mergeCells>
  <pageMargins left="0.70866141732283505" right="0.70866141732283505" top="0.74803149606299202" bottom="0.74803149606299202" header="0.31496062992126" footer="0.31496062992126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4"/>
  <sheetViews>
    <sheetView tabSelected="1" workbookViewId="0">
      <selection activeCell="B40" sqref="B40"/>
    </sheetView>
  </sheetViews>
  <sheetFormatPr defaultColWidth="9" defaultRowHeight="14.4"/>
  <cols>
    <col min="1" max="1" width="6.109375" customWidth="1"/>
    <col min="2" max="2" width="27.5546875" customWidth="1"/>
    <col min="3" max="3" width="32.44140625" customWidth="1"/>
    <col min="4" max="4" width="26" customWidth="1"/>
    <col min="5" max="5" width="8.88671875" customWidth="1"/>
    <col min="6" max="6" width="6" customWidth="1"/>
    <col min="7" max="7" width="22.109375" customWidth="1"/>
    <col min="8" max="8" width="15.44140625" customWidth="1"/>
    <col min="9" max="9" width="11.88671875" customWidth="1"/>
    <col min="10" max="10" width="8" customWidth="1"/>
    <col min="11" max="11" width="14.33203125" customWidth="1"/>
    <col min="12" max="12" width="12.6640625" customWidth="1"/>
    <col min="13" max="13" width="13" customWidth="1"/>
    <col min="14" max="14" width="17.44140625" customWidth="1"/>
    <col min="15" max="15" width="26.33203125" customWidth="1"/>
    <col min="16" max="16" width="13.5546875" customWidth="1"/>
    <col min="17" max="17" width="5.109375" customWidth="1"/>
    <col min="18" max="18" width="7.33203125" customWidth="1"/>
    <col min="19" max="19" width="11.6640625" customWidth="1"/>
    <col min="20" max="20" width="15.88671875" customWidth="1"/>
    <col min="21" max="21" width="8" customWidth="1"/>
    <col min="22" max="22" width="9.33203125" customWidth="1"/>
    <col min="23" max="23" width="15.33203125" customWidth="1"/>
    <col min="24" max="24" width="11.5546875" customWidth="1"/>
    <col min="25" max="25" width="9.109375" customWidth="1"/>
    <col min="38" max="38" width="18.44140625" customWidth="1"/>
    <col min="42" max="42" width="11.6640625"/>
    <col min="43" max="43" width="9.5546875"/>
  </cols>
  <sheetData>
    <row r="1" spans="1:42" ht="24.75" customHeight="1">
      <c r="B1" s="655" t="s">
        <v>197</v>
      </c>
      <c r="C1" s="655"/>
      <c r="D1" s="655"/>
      <c r="E1" s="15"/>
      <c r="F1" s="15"/>
      <c r="G1" s="15"/>
      <c r="H1" s="16"/>
      <c r="I1" s="16"/>
      <c r="J1" s="16"/>
      <c r="K1" s="16"/>
      <c r="L1" s="16"/>
      <c r="M1" s="107"/>
    </row>
    <row r="2" spans="1:42" ht="27" customHeight="1">
      <c r="A2" s="17" t="s">
        <v>198</v>
      </c>
      <c r="B2" s="656" t="s">
        <v>199</v>
      </c>
      <c r="C2" s="657"/>
      <c r="D2" s="18"/>
      <c r="E2" s="18"/>
      <c r="F2" s="18"/>
      <c r="G2" s="19"/>
      <c r="H2" s="20"/>
      <c r="I2" s="108"/>
      <c r="J2" s="107"/>
      <c r="K2" s="20"/>
      <c r="L2" s="107"/>
      <c r="M2" s="107"/>
    </row>
    <row r="3" spans="1:42" ht="54" customHeight="1">
      <c r="A3" s="21" t="s">
        <v>200</v>
      </c>
      <c r="B3" s="22" t="s">
        <v>201</v>
      </c>
      <c r="C3" s="22" t="s">
        <v>202</v>
      </c>
      <c r="D3" s="22" t="s">
        <v>203</v>
      </c>
      <c r="E3" s="23" t="s">
        <v>204</v>
      </c>
      <c r="F3" s="24" t="s">
        <v>205</v>
      </c>
      <c r="G3" s="23" t="s">
        <v>206</v>
      </c>
      <c r="H3" s="22" t="s">
        <v>207</v>
      </c>
      <c r="I3" s="22" t="s">
        <v>208</v>
      </c>
      <c r="J3" s="109" t="s">
        <v>209</v>
      </c>
      <c r="K3" s="110" t="s">
        <v>210</v>
      </c>
      <c r="L3" s="111" t="s">
        <v>211</v>
      </c>
      <c r="M3" s="112" t="s">
        <v>212</v>
      </c>
      <c r="N3" s="113"/>
      <c r="O3" s="114"/>
      <c r="P3" s="115"/>
      <c r="Q3" s="176"/>
      <c r="R3" s="176"/>
      <c r="W3" s="177"/>
      <c r="X3" s="178"/>
      <c r="Z3" s="198"/>
      <c r="AA3" s="198"/>
      <c r="AB3" s="198"/>
      <c r="AC3" s="198"/>
      <c r="AD3" s="198"/>
      <c r="AE3" s="198"/>
      <c r="AF3" s="199"/>
      <c r="AG3" s="198"/>
      <c r="AH3" s="192"/>
      <c r="AI3" s="188"/>
      <c r="AJ3" s="199"/>
      <c r="AK3" s="211"/>
    </row>
    <row r="4" spans="1:42" ht="15" customHeight="1">
      <c r="A4" s="25">
        <v>1</v>
      </c>
      <c r="B4" s="26" t="s">
        <v>213</v>
      </c>
      <c r="C4" s="27"/>
      <c r="D4" s="27" t="s">
        <v>214</v>
      </c>
      <c r="E4" s="27" t="s">
        <v>33</v>
      </c>
      <c r="F4" s="27">
        <v>33</v>
      </c>
      <c r="G4" s="27" t="s">
        <v>215</v>
      </c>
      <c r="H4" s="28">
        <v>43897</v>
      </c>
      <c r="I4" s="28">
        <v>43898</v>
      </c>
      <c r="J4" s="116">
        <f t="shared" ref="J4:J26" si="0">I4-H4</f>
        <v>1</v>
      </c>
      <c r="K4" s="27" t="s">
        <v>216</v>
      </c>
      <c r="L4" s="27"/>
      <c r="M4" s="117">
        <v>6292</v>
      </c>
      <c r="O4" s="118"/>
      <c r="P4" s="119"/>
      <c r="Q4" s="123"/>
      <c r="R4" s="179"/>
      <c r="S4" s="180"/>
      <c r="T4" s="181"/>
      <c r="W4" s="177"/>
      <c r="X4" s="178"/>
      <c r="Z4" s="198"/>
      <c r="AA4" s="198"/>
      <c r="AB4" s="200"/>
      <c r="AC4" s="198"/>
      <c r="AD4" s="198"/>
      <c r="AE4" s="198"/>
      <c r="AF4" s="199"/>
      <c r="AG4" s="198"/>
      <c r="AH4" s="192"/>
      <c r="AI4" s="188"/>
      <c r="AJ4" s="199"/>
      <c r="AK4" s="212"/>
    </row>
    <row r="5" spans="1:42" ht="15" customHeight="1">
      <c r="A5" s="25">
        <v>2</v>
      </c>
      <c r="B5" s="29" t="s">
        <v>217</v>
      </c>
      <c r="C5" s="30" t="s">
        <v>218</v>
      </c>
      <c r="D5" s="31"/>
      <c r="E5" s="32" t="s">
        <v>33</v>
      </c>
      <c r="F5" s="32">
        <v>70</v>
      </c>
      <c r="G5" s="33" t="s">
        <v>219</v>
      </c>
      <c r="H5" s="34">
        <v>43888</v>
      </c>
      <c r="I5" s="36">
        <v>43894</v>
      </c>
      <c r="J5" s="116">
        <f t="shared" si="0"/>
        <v>6</v>
      </c>
      <c r="K5" s="120" t="s">
        <v>220</v>
      </c>
      <c r="L5" s="497" t="s">
        <v>221</v>
      </c>
      <c r="M5" s="121">
        <v>9638</v>
      </c>
      <c r="R5" s="182"/>
      <c r="S5" s="183"/>
      <c r="T5" s="184"/>
      <c r="U5" s="184"/>
      <c r="V5" s="184"/>
      <c r="W5" s="185"/>
      <c r="X5" s="184"/>
      <c r="Y5" s="184"/>
      <c r="Z5" s="184"/>
      <c r="AA5" s="184"/>
      <c r="AB5" s="184"/>
      <c r="AC5" s="184"/>
      <c r="AD5" s="201"/>
      <c r="AE5" s="184"/>
      <c r="AF5" s="202"/>
      <c r="AG5" s="213"/>
      <c r="AJ5" s="214"/>
      <c r="AK5" s="211"/>
    </row>
    <row r="6" spans="1:42" ht="15" customHeight="1">
      <c r="A6" s="25">
        <v>3</v>
      </c>
      <c r="B6" s="29" t="s">
        <v>222</v>
      </c>
      <c r="C6" s="35"/>
      <c r="D6" s="30" t="s">
        <v>223</v>
      </c>
      <c r="E6" s="32" t="s">
        <v>33</v>
      </c>
      <c r="F6" s="32">
        <v>18</v>
      </c>
      <c r="G6" s="33" t="s">
        <v>219</v>
      </c>
      <c r="H6" s="36">
        <v>43891</v>
      </c>
      <c r="I6" s="36">
        <v>43894</v>
      </c>
      <c r="J6" s="116">
        <f t="shared" si="0"/>
        <v>3</v>
      </c>
      <c r="K6" s="120" t="s">
        <v>224</v>
      </c>
      <c r="L6" s="497" t="s">
        <v>225</v>
      </c>
      <c r="M6" s="121">
        <v>8704</v>
      </c>
      <c r="O6" s="118"/>
      <c r="P6" s="119"/>
      <c r="Q6" s="119"/>
      <c r="R6" s="179"/>
      <c r="S6" s="180"/>
      <c r="T6" s="181"/>
      <c r="W6" s="177"/>
      <c r="X6" s="178"/>
      <c r="Z6" s="198"/>
      <c r="AA6" s="198"/>
      <c r="AB6" s="198"/>
      <c r="AC6" s="198"/>
      <c r="AD6" s="198"/>
      <c r="AE6" s="198"/>
      <c r="AF6" s="199"/>
      <c r="AG6" s="198"/>
      <c r="AH6" s="192"/>
      <c r="AI6" s="188"/>
      <c r="AJ6" s="199"/>
      <c r="AK6" s="211"/>
    </row>
    <row r="7" spans="1:42" ht="15" customHeight="1">
      <c r="A7" s="25">
        <v>4</v>
      </c>
      <c r="B7" s="26" t="s">
        <v>226</v>
      </c>
      <c r="C7" s="35"/>
      <c r="D7" s="27" t="s">
        <v>223</v>
      </c>
      <c r="E7" s="27" t="s">
        <v>33</v>
      </c>
      <c r="F7" s="27">
        <v>18</v>
      </c>
      <c r="G7" s="27" t="s">
        <v>219</v>
      </c>
      <c r="H7" s="28">
        <v>43892</v>
      </c>
      <c r="I7" s="28">
        <v>43894</v>
      </c>
      <c r="J7" s="116">
        <f t="shared" si="0"/>
        <v>2</v>
      </c>
      <c r="K7" s="120" t="s">
        <v>227</v>
      </c>
      <c r="L7" s="497" t="s">
        <v>228</v>
      </c>
      <c r="M7" s="121">
        <v>6780</v>
      </c>
      <c r="O7" s="118"/>
      <c r="P7" s="119"/>
      <c r="Q7" s="123"/>
      <c r="R7" s="179"/>
      <c r="S7" s="180"/>
      <c r="T7" s="181"/>
      <c r="W7" s="177"/>
      <c r="X7" s="178"/>
      <c r="Z7" s="198"/>
      <c r="AA7" s="198"/>
      <c r="AB7" s="198"/>
      <c r="AC7" s="198"/>
      <c r="AD7" s="198"/>
      <c r="AE7" s="198"/>
      <c r="AF7" s="199"/>
      <c r="AG7" s="198"/>
      <c r="AH7" s="192"/>
      <c r="AI7" s="188"/>
      <c r="AJ7" s="199"/>
      <c r="AK7" s="211"/>
      <c r="AO7" s="217"/>
      <c r="AP7" s="228"/>
    </row>
    <row r="8" spans="1:42" ht="15" customHeight="1">
      <c r="A8" s="25">
        <v>5</v>
      </c>
      <c r="B8" s="26" t="s">
        <v>229</v>
      </c>
      <c r="C8" s="35"/>
      <c r="D8" s="27" t="s">
        <v>223</v>
      </c>
      <c r="E8" s="27" t="s">
        <v>33</v>
      </c>
      <c r="F8" s="27">
        <v>18</v>
      </c>
      <c r="G8" s="27" t="s">
        <v>219</v>
      </c>
      <c r="H8" s="28">
        <v>43892</v>
      </c>
      <c r="I8" s="28">
        <v>43894</v>
      </c>
      <c r="J8" s="116">
        <f t="shared" si="0"/>
        <v>2</v>
      </c>
      <c r="K8" s="120" t="s">
        <v>230</v>
      </c>
      <c r="L8" s="497" t="s">
        <v>231</v>
      </c>
      <c r="M8" s="121">
        <v>6837</v>
      </c>
      <c r="O8" s="122"/>
      <c r="P8" s="123"/>
      <c r="Q8" s="119"/>
      <c r="R8" s="179"/>
      <c r="S8" s="180"/>
      <c r="T8" s="181"/>
      <c r="W8" s="177"/>
      <c r="X8" s="178"/>
      <c r="Z8" s="198"/>
      <c r="AA8" s="198"/>
      <c r="AB8" s="198"/>
      <c r="AC8" s="198"/>
      <c r="AD8" s="198"/>
      <c r="AE8" s="198"/>
      <c r="AF8" s="199"/>
      <c r="AG8" s="198"/>
      <c r="AH8" s="192"/>
      <c r="AI8" s="188"/>
      <c r="AJ8" s="199"/>
      <c r="AK8" s="211"/>
      <c r="AO8" s="217"/>
      <c r="AP8" s="228"/>
    </row>
    <row r="9" spans="1:42" ht="18" customHeight="1">
      <c r="A9" s="25">
        <v>6</v>
      </c>
      <c r="B9" s="26" t="s">
        <v>232</v>
      </c>
      <c r="C9" s="27" t="s">
        <v>233</v>
      </c>
      <c r="D9" s="37"/>
      <c r="E9" s="38" t="s">
        <v>32</v>
      </c>
      <c r="F9" s="27">
        <v>70</v>
      </c>
      <c r="G9" s="27" t="s">
        <v>219</v>
      </c>
      <c r="H9" s="28">
        <v>43893</v>
      </c>
      <c r="I9" s="34">
        <v>43897</v>
      </c>
      <c r="J9" s="116">
        <f t="shared" si="0"/>
        <v>4</v>
      </c>
      <c r="K9" s="120" t="s">
        <v>234</v>
      </c>
      <c r="L9" s="497" t="s">
        <v>235</v>
      </c>
      <c r="M9" s="121">
        <v>15416</v>
      </c>
      <c r="O9" s="118"/>
      <c r="P9" s="119"/>
      <c r="Q9" s="119"/>
      <c r="R9" s="179"/>
      <c r="S9" s="180"/>
      <c r="T9" s="181"/>
      <c r="W9" s="186"/>
      <c r="X9" s="187"/>
      <c r="Z9" s="203"/>
      <c r="AA9" s="203"/>
      <c r="AB9" s="203"/>
      <c r="AC9" s="203"/>
      <c r="AD9" s="204"/>
      <c r="AE9" s="203"/>
      <c r="AF9" s="203"/>
      <c r="AG9" s="203"/>
      <c r="AH9" s="215"/>
      <c r="AI9" s="203"/>
      <c r="AJ9" s="204"/>
      <c r="AK9" s="216"/>
      <c r="AN9" s="217"/>
      <c r="AO9" s="217"/>
      <c r="AP9" s="228"/>
    </row>
    <row r="10" spans="1:42" ht="15" customHeight="1">
      <c r="A10" s="25">
        <v>7</v>
      </c>
      <c r="B10" s="26" t="s">
        <v>236</v>
      </c>
      <c r="C10" s="35"/>
      <c r="D10" s="27" t="s">
        <v>223</v>
      </c>
      <c r="E10" s="27" t="s">
        <v>33</v>
      </c>
      <c r="F10" s="27">
        <v>17</v>
      </c>
      <c r="G10" s="27" t="s">
        <v>219</v>
      </c>
      <c r="H10" s="28">
        <v>43896</v>
      </c>
      <c r="I10" s="34">
        <v>43899</v>
      </c>
      <c r="J10" s="116">
        <f t="shared" si="0"/>
        <v>3</v>
      </c>
      <c r="K10" s="120" t="s">
        <v>237</v>
      </c>
      <c r="L10" s="497" t="s">
        <v>238</v>
      </c>
      <c r="M10" s="121">
        <v>12017</v>
      </c>
      <c r="O10" s="122"/>
      <c r="P10" s="123"/>
      <c r="Q10" s="123"/>
      <c r="R10" s="179"/>
      <c r="S10" s="180"/>
      <c r="T10" s="181"/>
      <c r="W10" s="186"/>
      <c r="X10" s="187"/>
      <c r="Z10" s="203"/>
      <c r="AA10" s="203"/>
      <c r="AB10" s="203"/>
      <c r="AC10" s="203"/>
      <c r="AD10" s="203"/>
      <c r="AE10" s="203"/>
      <c r="AF10" s="203"/>
      <c r="AG10" s="203"/>
      <c r="AH10" s="215"/>
      <c r="AI10" s="203"/>
      <c r="AJ10" s="204"/>
      <c r="AK10" s="218"/>
      <c r="AN10" s="217"/>
      <c r="AO10" s="217"/>
      <c r="AP10" s="228"/>
    </row>
    <row r="11" spans="1:42" ht="15" customHeight="1">
      <c r="A11" s="25">
        <v>8</v>
      </c>
      <c r="B11" s="29" t="s">
        <v>239</v>
      </c>
      <c r="C11" s="30" t="s">
        <v>155</v>
      </c>
      <c r="D11" s="31"/>
      <c r="E11" s="38" t="s">
        <v>32</v>
      </c>
      <c r="F11" s="32">
        <v>82</v>
      </c>
      <c r="G11" s="33" t="s">
        <v>219</v>
      </c>
      <c r="H11" s="36">
        <v>43900</v>
      </c>
      <c r="I11" s="36">
        <v>43904</v>
      </c>
      <c r="J11" s="116">
        <f t="shared" si="0"/>
        <v>4</v>
      </c>
      <c r="K11" s="120" t="s">
        <v>234</v>
      </c>
      <c r="L11" s="497" t="s">
        <v>240</v>
      </c>
      <c r="M11" s="121">
        <v>16935</v>
      </c>
      <c r="O11" s="118"/>
      <c r="P11" s="119"/>
      <c r="Q11" s="119"/>
      <c r="R11" s="179"/>
      <c r="S11" s="180"/>
      <c r="T11" s="181"/>
      <c r="W11" s="186"/>
      <c r="X11" s="187"/>
      <c r="Z11" s="203"/>
      <c r="AA11" s="203"/>
      <c r="AB11" s="203"/>
      <c r="AC11" s="203"/>
      <c r="AD11" s="203"/>
      <c r="AE11" s="203"/>
      <c r="AF11" s="203"/>
      <c r="AG11" s="203"/>
      <c r="AH11" s="215"/>
      <c r="AI11" s="203"/>
      <c r="AJ11" s="215"/>
      <c r="AK11" s="216"/>
      <c r="AN11" s="217"/>
      <c r="AO11" s="217"/>
      <c r="AP11" s="228"/>
    </row>
    <row r="12" spans="1:42" ht="15" customHeight="1">
      <c r="A12" s="25">
        <v>9</v>
      </c>
      <c r="B12" s="29" t="s">
        <v>241</v>
      </c>
      <c r="C12" s="35"/>
      <c r="D12" s="30" t="s">
        <v>223</v>
      </c>
      <c r="E12" s="32" t="s">
        <v>33</v>
      </c>
      <c r="F12" s="32">
        <v>17</v>
      </c>
      <c r="G12" s="33" t="s">
        <v>242</v>
      </c>
      <c r="H12" s="36">
        <v>43899</v>
      </c>
      <c r="I12" s="36">
        <v>43901</v>
      </c>
      <c r="J12" s="116">
        <f t="shared" si="0"/>
        <v>2</v>
      </c>
      <c r="K12" s="120" t="s">
        <v>243</v>
      </c>
      <c r="L12" s="120"/>
      <c r="M12" s="121">
        <v>8168</v>
      </c>
      <c r="O12" s="118"/>
      <c r="P12" s="119"/>
      <c r="Q12" s="119"/>
      <c r="R12" s="179"/>
      <c r="S12" s="180"/>
      <c r="T12" s="181"/>
      <c r="W12" s="186"/>
      <c r="X12" s="187"/>
      <c r="Z12" s="203"/>
      <c r="AA12" s="203"/>
      <c r="AB12" s="203"/>
      <c r="AC12" s="203"/>
      <c r="AD12" s="203"/>
      <c r="AE12" s="203"/>
      <c r="AF12" s="203"/>
      <c r="AG12" s="203"/>
      <c r="AH12" s="215"/>
      <c r="AI12" s="203"/>
      <c r="AJ12" s="215"/>
      <c r="AK12" s="219"/>
      <c r="AN12" s="217"/>
      <c r="AO12" s="217"/>
      <c r="AP12" s="228"/>
    </row>
    <row r="13" spans="1:42" ht="15" customHeight="1">
      <c r="A13" s="25">
        <v>10</v>
      </c>
      <c r="B13" s="29" t="s">
        <v>244</v>
      </c>
      <c r="C13" s="30" t="s">
        <v>233</v>
      </c>
      <c r="D13" s="31"/>
      <c r="E13" s="32" t="s">
        <v>33</v>
      </c>
      <c r="F13" s="32">
        <v>70</v>
      </c>
      <c r="G13" s="33" t="s">
        <v>219</v>
      </c>
      <c r="H13" s="34">
        <v>43901</v>
      </c>
      <c r="I13" s="36">
        <v>43907</v>
      </c>
      <c r="J13" s="116">
        <f t="shared" si="0"/>
        <v>6</v>
      </c>
      <c r="K13" s="124" t="s">
        <v>216</v>
      </c>
      <c r="L13" s="124">
        <v>3555320576</v>
      </c>
      <c r="M13" s="121">
        <v>9468</v>
      </c>
      <c r="O13" s="122"/>
      <c r="P13" s="123"/>
      <c r="Q13" s="123"/>
      <c r="R13" s="179"/>
      <c r="S13" s="180"/>
      <c r="T13" s="181"/>
      <c r="W13" s="186"/>
      <c r="X13" s="187"/>
      <c r="Z13" s="203"/>
      <c r="AA13" s="203"/>
      <c r="AB13" s="203"/>
      <c r="AC13" s="203"/>
      <c r="AD13" s="203"/>
      <c r="AE13" s="203"/>
      <c r="AF13" s="203"/>
      <c r="AG13" s="203"/>
      <c r="AH13" s="215"/>
      <c r="AI13" s="203"/>
      <c r="AJ13" s="215"/>
      <c r="AK13" s="219"/>
      <c r="AN13" s="217"/>
      <c r="AO13" s="217"/>
      <c r="AP13" s="228"/>
    </row>
    <row r="14" spans="1:42" ht="15" customHeight="1">
      <c r="A14" s="25">
        <v>11</v>
      </c>
      <c r="B14" s="29" t="s">
        <v>245</v>
      </c>
      <c r="C14" s="39"/>
      <c r="D14" s="30" t="s">
        <v>67</v>
      </c>
      <c r="E14" s="32" t="s">
        <v>33</v>
      </c>
      <c r="F14" s="32">
        <v>40</v>
      </c>
      <c r="G14" s="33" t="s">
        <v>219</v>
      </c>
      <c r="H14" s="34">
        <v>43901</v>
      </c>
      <c r="I14" s="36">
        <v>43907</v>
      </c>
      <c r="J14" s="116">
        <f t="shared" si="0"/>
        <v>6</v>
      </c>
      <c r="K14" s="124" t="s">
        <v>246</v>
      </c>
      <c r="L14" s="124">
        <v>3109255177</v>
      </c>
      <c r="M14" s="121">
        <v>5117</v>
      </c>
      <c r="O14" s="125"/>
      <c r="P14" s="126"/>
      <c r="Q14" s="123"/>
      <c r="R14" s="179"/>
      <c r="S14" s="180"/>
      <c r="T14" s="181"/>
      <c r="W14" s="186"/>
      <c r="X14" s="187"/>
      <c r="Z14" s="203"/>
      <c r="AA14" s="203"/>
      <c r="AB14" s="203"/>
      <c r="AC14" s="203"/>
      <c r="AD14" s="204"/>
      <c r="AE14" s="203"/>
      <c r="AF14" s="203"/>
      <c r="AG14" s="203"/>
      <c r="AH14" s="215"/>
      <c r="AI14" s="203"/>
      <c r="AJ14" s="215"/>
      <c r="AK14" s="115"/>
      <c r="AN14" s="217"/>
      <c r="AO14" s="217"/>
      <c r="AP14" s="228"/>
    </row>
    <row r="15" spans="1:42" ht="15" customHeight="1">
      <c r="A15" s="25">
        <v>12</v>
      </c>
      <c r="B15" s="29" t="s">
        <v>247</v>
      </c>
      <c r="C15" s="35"/>
      <c r="D15" s="30" t="s">
        <v>223</v>
      </c>
      <c r="E15" s="32" t="s">
        <v>33</v>
      </c>
      <c r="F15" s="32">
        <v>10</v>
      </c>
      <c r="G15" s="33" t="s">
        <v>219</v>
      </c>
      <c r="H15" s="34">
        <v>43905</v>
      </c>
      <c r="I15" s="36">
        <v>43908</v>
      </c>
      <c r="J15" s="116">
        <f t="shared" si="0"/>
        <v>3</v>
      </c>
      <c r="K15" s="124" t="s">
        <v>248</v>
      </c>
      <c r="L15" s="124">
        <v>3555121806</v>
      </c>
      <c r="M15" s="121">
        <v>8127</v>
      </c>
      <c r="O15" s="125"/>
      <c r="P15" s="126"/>
      <c r="Q15" s="126"/>
      <c r="R15" s="179"/>
      <c r="S15" s="180"/>
      <c r="T15" s="181"/>
      <c r="W15" s="186"/>
      <c r="X15" s="187"/>
      <c r="Z15" s="203"/>
      <c r="AA15" s="203"/>
      <c r="AB15" s="203"/>
      <c r="AC15" s="203"/>
      <c r="AD15" s="203"/>
      <c r="AE15" s="203"/>
      <c r="AF15" s="203"/>
      <c r="AG15" s="203"/>
      <c r="AH15" s="215"/>
      <c r="AI15" s="203"/>
      <c r="AJ15" s="215"/>
      <c r="AK15" s="218"/>
      <c r="AN15" s="217"/>
      <c r="AO15" s="217"/>
      <c r="AP15" s="228"/>
    </row>
    <row r="16" spans="1:42" ht="15" customHeight="1">
      <c r="A16" s="25">
        <v>13</v>
      </c>
      <c r="B16" s="29" t="s">
        <v>249</v>
      </c>
      <c r="C16" s="30"/>
      <c r="D16" s="31" t="s">
        <v>214</v>
      </c>
      <c r="E16" s="32" t="s">
        <v>33</v>
      </c>
      <c r="F16" s="32">
        <v>40</v>
      </c>
      <c r="G16" s="33" t="s">
        <v>219</v>
      </c>
      <c r="H16" s="36">
        <v>43902</v>
      </c>
      <c r="I16" s="36">
        <v>43906</v>
      </c>
      <c r="J16" s="116">
        <f t="shared" si="0"/>
        <v>4</v>
      </c>
      <c r="K16" s="32" t="s">
        <v>250</v>
      </c>
      <c r="L16" s="124"/>
      <c r="M16" s="121">
        <v>6627</v>
      </c>
      <c r="O16" s="125"/>
      <c r="P16" s="126"/>
      <c r="Q16" s="126"/>
      <c r="R16" s="179"/>
      <c r="S16" s="180"/>
      <c r="T16" s="181"/>
      <c r="W16" s="186"/>
      <c r="X16" s="188"/>
      <c r="Z16" s="203"/>
      <c r="AA16" s="203"/>
      <c r="AB16" s="203"/>
      <c r="AC16" s="203"/>
      <c r="AD16" s="203"/>
      <c r="AE16" s="203"/>
      <c r="AF16" s="203"/>
      <c r="AG16" s="203"/>
      <c r="AH16" s="215"/>
      <c r="AI16" s="203"/>
      <c r="AJ16" s="215"/>
      <c r="AK16" s="218"/>
      <c r="AN16" s="217"/>
      <c r="AO16" s="217"/>
      <c r="AP16" s="228"/>
    </row>
    <row r="17" spans="1:42" ht="15" customHeight="1">
      <c r="A17" s="25">
        <v>14</v>
      </c>
      <c r="B17" s="29" t="s">
        <v>251</v>
      </c>
      <c r="C17" s="30" t="s">
        <v>252</v>
      </c>
      <c r="D17" s="31"/>
      <c r="E17" s="38" t="s">
        <v>32</v>
      </c>
      <c r="F17" s="32">
        <v>60</v>
      </c>
      <c r="G17" s="33" t="s">
        <v>219</v>
      </c>
      <c r="H17" s="36">
        <v>43903</v>
      </c>
      <c r="I17" s="36">
        <v>43907</v>
      </c>
      <c r="J17" s="116">
        <f t="shared" si="0"/>
        <v>4</v>
      </c>
      <c r="K17" s="32" t="s">
        <v>243</v>
      </c>
      <c r="L17" s="124"/>
      <c r="M17" s="121">
        <v>5687</v>
      </c>
      <c r="O17" s="125"/>
      <c r="P17" s="126"/>
      <c r="Q17" s="126"/>
      <c r="R17" s="179"/>
      <c r="S17" s="180"/>
      <c r="T17" s="181"/>
      <c r="W17" s="186"/>
      <c r="X17" s="188"/>
      <c r="Z17" s="203"/>
      <c r="AA17" s="203"/>
      <c r="AB17" s="203"/>
      <c r="AC17" s="203"/>
      <c r="AD17" s="203"/>
      <c r="AE17" s="203"/>
      <c r="AF17" s="203"/>
      <c r="AG17" s="203"/>
      <c r="AH17" s="215"/>
      <c r="AI17" s="203"/>
      <c r="AJ17" s="215"/>
      <c r="AK17" s="220"/>
      <c r="AN17" s="217"/>
      <c r="AO17" s="228"/>
      <c r="AP17" s="228"/>
    </row>
    <row r="18" spans="1:42" ht="15" customHeight="1">
      <c r="A18" s="25">
        <v>15</v>
      </c>
      <c r="B18" s="29" t="s">
        <v>253</v>
      </c>
      <c r="C18" s="30"/>
      <c r="D18" s="40" t="s">
        <v>67</v>
      </c>
      <c r="E18" s="32" t="s">
        <v>33</v>
      </c>
      <c r="F18" s="32">
        <v>40</v>
      </c>
      <c r="G18" s="33" t="s">
        <v>219</v>
      </c>
      <c r="H18" s="34">
        <v>43905</v>
      </c>
      <c r="I18" s="41">
        <v>43907</v>
      </c>
      <c r="J18" s="116">
        <f t="shared" si="0"/>
        <v>2</v>
      </c>
      <c r="K18" s="124" t="s">
        <v>246</v>
      </c>
      <c r="L18" s="127">
        <v>3129769881</v>
      </c>
      <c r="M18" s="121">
        <v>7811</v>
      </c>
      <c r="O18" s="125"/>
      <c r="P18" s="126"/>
      <c r="Q18" s="126"/>
      <c r="R18" s="179"/>
      <c r="S18" s="180"/>
      <c r="T18" s="181"/>
      <c r="W18" s="186"/>
      <c r="X18" s="189"/>
      <c r="Z18" s="204"/>
      <c r="AA18" s="204"/>
      <c r="AB18" s="204"/>
      <c r="AC18" s="204"/>
      <c r="AD18" s="204"/>
      <c r="AE18" s="204"/>
      <c r="AF18" s="204"/>
      <c r="AG18" s="204"/>
      <c r="AH18" s="215"/>
      <c r="AI18" s="204"/>
      <c r="AJ18" s="215"/>
      <c r="AK18" s="115"/>
      <c r="AN18" s="217"/>
      <c r="AO18" s="228"/>
      <c r="AP18" s="228"/>
    </row>
    <row r="19" spans="1:42" ht="15" customHeight="1">
      <c r="A19" s="25">
        <v>16</v>
      </c>
      <c r="B19" s="29" t="s">
        <v>254</v>
      </c>
      <c r="C19" s="35"/>
      <c r="D19" s="30" t="s">
        <v>255</v>
      </c>
      <c r="E19" s="38" t="s">
        <v>32</v>
      </c>
      <c r="F19" s="32">
        <v>18</v>
      </c>
      <c r="G19" s="33" t="s">
        <v>219</v>
      </c>
      <c r="H19" s="41">
        <v>43906</v>
      </c>
      <c r="I19" s="41">
        <v>43908</v>
      </c>
      <c r="J19" s="116">
        <f t="shared" si="0"/>
        <v>2</v>
      </c>
      <c r="K19" s="124" t="s">
        <v>256</v>
      </c>
      <c r="L19" s="124">
        <v>3555244216</v>
      </c>
      <c r="M19" s="121">
        <v>6631</v>
      </c>
      <c r="O19" s="125"/>
      <c r="P19" s="126"/>
      <c r="Q19" s="126"/>
      <c r="R19" s="179"/>
      <c r="S19" s="180"/>
      <c r="T19" s="181"/>
      <c r="W19" s="177"/>
      <c r="X19" s="178"/>
      <c r="Z19" s="198"/>
      <c r="AA19" s="198"/>
      <c r="AB19" s="198"/>
      <c r="AC19" s="198"/>
      <c r="AD19" s="198"/>
      <c r="AE19" s="198"/>
      <c r="AF19" s="198"/>
      <c r="AG19" s="198"/>
      <c r="AH19" s="192"/>
      <c r="AI19" s="188"/>
      <c r="AJ19" s="192"/>
      <c r="AK19" s="211"/>
      <c r="AN19" s="217"/>
      <c r="AO19" s="217"/>
      <c r="AP19" s="228"/>
    </row>
    <row r="20" spans="1:42" ht="15" customHeight="1">
      <c r="A20" s="25">
        <v>17</v>
      </c>
      <c r="B20" s="29" t="s">
        <v>257</v>
      </c>
      <c r="C20" s="35"/>
      <c r="D20" s="30" t="s">
        <v>223</v>
      </c>
      <c r="E20" s="32" t="s">
        <v>33</v>
      </c>
      <c r="F20" s="32">
        <v>15</v>
      </c>
      <c r="G20" s="33" t="s">
        <v>219</v>
      </c>
      <c r="H20" s="41">
        <v>43907</v>
      </c>
      <c r="I20" s="41">
        <v>43909</v>
      </c>
      <c r="J20" s="116">
        <f t="shared" si="0"/>
        <v>2</v>
      </c>
      <c r="K20" s="124" t="s">
        <v>246</v>
      </c>
      <c r="L20" s="124">
        <v>3109398120</v>
      </c>
      <c r="M20" s="121">
        <v>9805</v>
      </c>
      <c r="O20" s="125"/>
      <c r="P20" s="126"/>
      <c r="Q20" s="126"/>
      <c r="R20" s="179"/>
      <c r="S20" s="180"/>
      <c r="T20" s="181"/>
      <c r="W20" s="177"/>
      <c r="X20" s="178"/>
      <c r="Z20" s="198"/>
      <c r="AA20" s="198"/>
      <c r="AB20" s="198"/>
      <c r="AC20" s="198"/>
      <c r="AD20" s="198"/>
      <c r="AE20" s="198"/>
      <c r="AF20" s="198"/>
      <c r="AG20" s="198"/>
      <c r="AH20" s="192"/>
      <c r="AI20" s="188"/>
      <c r="AJ20" s="192"/>
      <c r="AK20" s="115"/>
      <c r="AN20" s="217"/>
      <c r="AO20" s="217"/>
      <c r="AP20" s="228"/>
    </row>
    <row r="21" spans="1:42" ht="15" customHeight="1">
      <c r="A21" s="25">
        <v>18</v>
      </c>
      <c r="B21" s="29" t="s">
        <v>258</v>
      </c>
      <c r="C21" s="35"/>
      <c r="D21" s="30" t="s">
        <v>259</v>
      </c>
      <c r="E21" s="38" t="s">
        <v>32</v>
      </c>
      <c r="F21" s="32">
        <v>9</v>
      </c>
      <c r="G21" s="33" t="s">
        <v>219</v>
      </c>
      <c r="H21" s="41">
        <v>43905</v>
      </c>
      <c r="I21" s="41">
        <v>43909</v>
      </c>
      <c r="J21" s="116">
        <f t="shared" si="0"/>
        <v>4</v>
      </c>
      <c r="K21" s="124" t="s">
        <v>260</v>
      </c>
      <c r="L21" s="124">
        <v>3118801588</v>
      </c>
      <c r="M21" s="121">
        <v>7395</v>
      </c>
      <c r="N21" s="128"/>
      <c r="O21" s="129"/>
      <c r="P21" s="130"/>
      <c r="Q21" s="130"/>
      <c r="R21" s="190"/>
      <c r="S21" s="191"/>
      <c r="T21" s="181"/>
      <c r="W21" s="186"/>
      <c r="X21" s="189"/>
      <c r="Z21" s="204"/>
      <c r="AA21" s="204"/>
      <c r="AB21" s="204"/>
      <c r="AC21" s="204"/>
      <c r="AD21" s="204"/>
      <c r="AE21" s="204"/>
      <c r="AF21" s="204"/>
      <c r="AG21" s="204"/>
      <c r="AH21" s="192"/>
      <c r="AI21" s="204"/>
      <c r="AJ21" s="192"/>
      <c r="AK21" s="219"/>
      <c r="AN21" s="217"/>
      <c r="AO21" s="217"/>
      <c r="AP21" s="228"/>
    </row>
    <row r="22" spans="1:42" ht="15" customHeight="1">
      <c r="A22" s="25">
        <v>19</v>
      </c>
      <c r="B22" s="42" t="s">
        <v>261</v>
      </c>
      <c r="C22" s="43" t="s">
        <v>233</v>
      </c>
      <c r="D22" s="37"/>
      <c r="E22" s="44" t="s">
        <v>32</v>
      </c>
      <c r="F22" s="45">
        <v>67</v>
      </c>
      <c r="G22" s="46" t="s">
        <v>262</v>
      </c>
      <c r="H22" s="46">
        <v>43883</v>
      </c>
      <c r="I22" s="46">
        <v>43897</v>
      </c>
      <c r="J22" s="116">
        <f t="shared" si="0"/>
        <v>14</v>
      </c>
      <c r="K22" s="27" t="s">
        <v>220</v>
      </c>
      <c r="L22" s="27">
        <v>3555606580</v>
      </c>
      <c r="M22" s="131">
        <v>12979</v>
      </c>
      <c r="N22" s="128"/>
      <c r="O22" s="132"/>
      <c r="P22" s="133"/>
      <c r="Q22" s="133"/>
      <c r="R22" s="190"/>
      <c r="S22" s="128"/>
      <c r="T22" s="181"/>
      <c r="W22" s="186"/>
      <c r="X22" s="189"/>
      <c r="Z22" s="204"/>
      <c r="AA22" s="204"/>
      <c r="AB22" s="204"/>
      <c r="AC22" s="204"/>
      <c r="AD22" s="204"/>
      <c r="AE22" s="204"/>
      <c r="AF22" s="204"/>
      <c r="AG22" s="204"/>
      <c r="AH22" s="192"/>
      <c r="AI22" s="204"/>
      <c r="AJ22" s="192"/>
      <c r="AK22" s="219"/>
      <c r="AN22" s="217"/>
      <c r="AO22" s="217"/>
      <c r="AP22" s="228"/>
    </row>
    <row r="23" spans="1:42" ht="15" customHeight="1">
      <c r="A23" s="25">
        <v>20</v>
      </c>
      <c r="B23" s="42" t="s">
        <v>263</v>
      </c>
      <c r="C23" s="43" t="s">
        <v>264</v>
      </c>
      <c r="D23" s="37"/>
      <c r="E23" s="44" t="s">
        <v>33</v>
      </c>
      <c r="F23" s="45">
        <v>52</v>
      </c>
      <c r="G23" s="46" t="s">
        <v>262</v>
      </c>
      <c r="H23" s="46">
        <v>43893</v>
      </c>
      <c r="I23" s="46">
        <v>43900</v>
      </c>
      <c r="J23" s="116">
        <f t="shared" si="0"/>
        <v>7</v>
      </c>
      <c r="K23" s="120" t="s">
        <v>227</v>
      </c>
      <c r="L23" s="27">
        <v>3114901154</v>
      </c>
      <c r="M23" s="131">
        <v>3263</v>
      </c>
      <c r="N23" s="128"/>
      <c r="O23" s="132"/>
      <c r="P23" s="133"/>
      <c r="Q23" s="133"/>
      <c r="R23" s="190"/>
      <c r="S23" s="128"/>
      <c r="T23" s="181"/>
      <c r="W23" s="186"/>
      <c r="X23" s="189"/>
      <c r="Z23" s="204"/>
      <c r="AA23" s="204"/>
      <c r="AB23" s="204"/>
      <c r="AC23" s="204"/>
      <c r="AD23" s="204"/>
      <c r="AE23" s="204"/>
      <c r="AF23" s="204"/>
      <c r="AG23" s="204"/>
      <c r="AH23" s="192"/>
      <c r="AI23" s="204"/>
      <c r="AJ23" s="192"/>
      <c r="AK23" s="221"/>
      <c r="AN23" s="217"/>
      <c r="AO23" s="217"/>
      <c r="AP23" s="228"/>
    </row>
    <row r="24" spans="1:42" ht="15" customHeight="1">
      <c r="A24" s="25">
        <v>21</v>
      </c>
      <c r="B24" s="42" t="s">
        <v>265</v>
      </c>
      <c r="C24" s="43" t="s">
        <v>264</v>
      </c>
      <c r="D24" s="37"/>
      <c r="E24" s="47" t="s">
        <v>33</v>
      </c>
      <c r="F24" s="45">
        <v>47</v>
      </c>
      <c r="G24" s="46" t="s">
        <v>262</v>
      </c>
      <c r="H24" s="46">
        <v>43890</v>
      </c>
      <c r="I24" s="46">
        <v>43893</v>
      </c>
      <c r="J24" s="116">
        <f t="shared" si="0"/>
        <v>3</v>
      </c>
      <c r="K24" s="27" t="s">
        <v>266</v>
      </c>
      <c r="L24" s="27">
        <v>3554154598</v>
      </c>
      <c r="M24" s="131">
        <v>5813</v>
      </c>
      <c r="N24" s="128"/>
      <c r="O24" s="132"/>
      <c r="P24" s="133"/>
      <c r="Q24" s="133"/>
      <c r="R24" s="190"/>
      <c r="S24" s="128"/>
      <c r="T24" s="181"/>
      <c r="W24" s="186"/>
      <c r="X24" s="189"/>
      <c r="Z24" s="204"/>
      <c r="AA24" s="204"/>
      <c r="AB24" s="204"/>
      <c r="AC24" s="204"/>
      <c r="AD24" s="204"/>
      <c r="AE24" s="204"/>
      <c r="AF24" s="204"/>
      <c r="AG24" s="204"/>
      <c r="AH24" s="192"/>
      <c r="AI24" s="204"/>
      <c r="AJ24" s="192"/>
      <c r="AK24" s="219"/>
      <c r="AN24" s="217"/>
      <c r="AO24" s="217"/>
      <c r="AP24" s="228"/>
    </row>
    <row r="25" spans="1:42" ht="15" customHeight="1">
      <c r="A25" s="25">
        <v>22</v>
      </c>
      <c r="B25" s="42" t="s">
        <v>267</v>
      </c>
      <c r="C25" s="43" t="s">
        <v>264</v>
      </c>
      <c r="D25" s="37"/>
      <c r="E25" s="47" t="s">
        <v>33</v>
      </c>
      <c r="F25" s="45">
        <v>44</v>
      </c>
      <c r="G25" s="46" t="s">
        <v>262</v>
      </c>
      <c r="H25" s="46">
        <v>43892</v>
      </c>
      <c r="I25" s="46">
        <v>43901</v>
      </c>
      <c r="J25" s="116">
        <f t="shared" si="0"/>
        <v>9</v>
      </c>
      <c r="K25" s="27" t="s">
        <v>268</v>
      </c>
      <c r="L25" s="27">
        <v>3445990729</v>
      </c>
      <c r="M25" s="131">
        <v>14664</v>
      </c>
      <c r="N25" s="128"/>
      <c r="O25" s="132"/>
      <c r="P25" s="133"/>
      <c r="Q25" s="133"/>
      <c r="R25" s="190"/>
      <c r="S25" s="128"/>
      <c r="T25" s="181"/>
      <c r="W25" s="186"/>
      <c r="X25" s="189"/>
      <c r="Z25" s="204"/>
      <c r="AA25" s="204"/>
      <c r="AB25" s="204"/>
      <c r="AC25" s="204"/>
      <c r="AD25" s="204"/>
      <c r="AE25" s="204"/>
      <c r="AF25" s="204"/>
      <c r="AG25" s="204"/>
      <c r="AH25" s="192"/>
      <c r="AI25" s="204"/>
      <c r="AJ25" s="192"/>
      <c r="AK25" s="218"/>
      <c r="AN25" s="217"/>
      <c r="AO25" s="217"/>
      <c r="AP25" s="228"/>
    </row>
    <row r="26" spans="1:42" ht="15" customHeight="1">
      <c r="A26" s="25">
        <v>23</v>
      </c>
      <c r="B26" s="42" t="s">
        <v>269</v>
      </c>
      <c r="C26" s="35"/>
      <c r="D26" s="43" t="s">
        <v>270</v>
      </c>
      <c r="E26" s="38" t="s">
        <v>33</v>
      </c>
      <c r="F26" s="45">
        <v>38</v>
      </c>
      <c r="G26" s="46" t="s">
        <v>262</v>
      </c>
      <c r="H26" s="46">
        <v>43892</v>
      </c>
      <c r="I26" s="46">
        <v>43893</v>
      </c>
      <c r="J26" s="116">
        <f t="shared" si="0"/>
        <v>1</v>
      </c>
      <c r="K26" s="27" t="s">
        <v>271</v>
      </c>
      <c r="L26" s="27">
        <v>3151884868</v>
      </c>
      <c r="M26" s="131">
        <v>3339</v>
      </c>
      <c r="N26" s="128"/>
      <c r="O26" s="134"/>
      <c r="P26" s="133"/>
      <c r="Q26" s="133"/>
      <c r="R26" s="190"/>
      <c r="S26" s="128"/>
      <c r="T26" s="181"/>
      <c r="W26" s="186"/>
      <c r="X26" s="189"/>
      <c r="Z26" s="204"/>
      <c r="AA26" s="204"/>
      <c r="AB26" s="204"/>
      <c r="AC26" s="204"/>
      <c r="AD26" s="204"/>
      <c r="AE26" s="204"/>
      <c r="AF26" s="204"/>
      <c r="AG26" s="204"/>
      <c r="AH26" s="192"/>
      <c r="AI26" s="204"/>
      <c r="AJ26" s="192"/>
      <c r="AK26" s="219"/>
      <c r="AN26" s="217"/>
      <c r="AO26" s="217"/>
      <c r="AP26" s="228"/>
    </row>
    <row r="27" spans="1:42" ht="15" customHeight="1">
      <c r="A27" s="25">
        <v>24</v>
      </c>
      <c r="B27" s="48" t="s">
        <v>272</v>
      </c>
      <c r="C27" s="35"/>
      <c r="D27" s="43" t="s">
        <v>273</v>
      </c>
      <c r="E27" s="38" t="s">
        <v>33</v>
      </c>
      <c r="F27" s="45">
        <v>37</v>
      </c>
      <c r="G27" s="46" t="s">
        <v>262</v>
      </c>
      <c r="H27" s="46">
        <v>43892</v>
      </c>
      <c r="I27" s="46">
        <v>43898</v>
      </c>
      <c r="J27" s="116">
        <f t="shared" ref="J27:J34" si="1">I27-H27</f>
        <v>6</v>
      </c>
      <c r="K27" s="27" t="s">
        <v>274</v>
      </c>
      <c r="L27" s="27">
        <v>3555606654</v>
      </c>
      <c r="M27" s="131">
        <v>17960</v>
      </c>
      <c r="N27" s="128"/>
      <c r="O27" s="132"/>
      <c r="P27" s="133"/>
      <c r="Q27" s="133"/>
      <c r="R27" s="190"/>
      <c r="S27" s="128"/>
      <c r="T27" s="181"/>
      <c r="W27" s="186"/>
      <c r="X27" s="189"/>
      <c r="Z27" s="204"/>
      <c r="AA27" s="204"/>
      <c r="AB27" s="204"/>
      <c r="AC27" s="204"/>
      <c r="AD27" s="204"/>
      <c r="AE27" s="204"/>
      <c r="AF27" s="204"/>
      <c r="AG27" s="204"/>
      <c r="AH27" s="192"/>
      <c r="AI27" s="204"/>
      <c r="AJ27" s="192"/>
      <c r="AK27" s="216"/>
      <c r="AN27" s="217"/>
      <c r="AO27" s="217"/>
      <c r="AP27" s="228"/>
    </row>
    <row r="28" spans="1:42" ht="15" customHeight="1">
      <c r="A28" s="25">
        <v>25</v>
      </c>
      <c r="B28" s="42" t="s">
        <v>275</v>
      </c>
      <c r="C28" s="35"/>
      <c r="D28" s="43" t="s">
        <v>276</v>
      </c>
      <c r="E28" s="38" t="s">
        <v>32</v>
      </c>
      <c r="F28" s="49">
        <v>13</v>
      </c>
      <c r="G28" s="46" t="s">
        <v>262</v>
      </c>
      <c r="H28" s="46">
        <v>43894</v>
      </c>
      <c r="I28" s="46">
        <v>43897</v>
      </c>
      <c r="J28" s="116">
        <f t="shared" si="1"/>
        <v>3</v>
      </c>
      <c r="K28" s="27" t="s">
        <v>277</v>
      </c>
      <c r="L28" s="27">
        <v>3555143799</v>
      </c>
      <c r="M28" s="131">
        <v>8512</v>
      </c>
      <c r="N28" s="128"/>
      <c r="O28" s="129"/>
      <c r="P28" s="130"/>
      <c r="Q28" s="130"/>
      <c r="R28" s="190"/>
      <c r="S28" s="128"/>
      <c r="T28" s="181"/>
      <c r="W28" s="186"/>
      <c r="X28" s="189"/>
      <c r="Z28" s="204"/>
      <c r="AA28" s="204"/>
      <c r="AB28" s="204"/>
      <c r="AC28" s="204"/>
      <c r="AD28" s="204"/>
      <c r="AE28" s="204"/>
      <c r="AF28" s="204"/>
      <c r="AG28" s="204"/>
      <c r="AH28" s="192"/>
      <c r="AI28" s="204"/>
      <c r="AJ28" s="192"/>
      <c r="AK28" s="218"/>
      <c r="AN28" s="217"/>
      <c r="AO28" s="217"/>
      <c r="AP28" s="228"/>
    </row>
    <row r="29" spans="1:42" ht="15" customHeight="1">
      <c r="A29" s="25">
        <v>26</v>
      </c>
      <c r="B29" s="42" t="s">
        <v>278</v>
      </c>
      <c r="C29" s="35"/>
      <c r="D29" s="43" t="s">
        <v>270</v>
      </c>
      <c r="E29" s="38" t="s">
        <v>32</v>
      </c>
      <c r="F29" s="45">
        <v>8</v>
      </c>
      <c r="G29" s="46" t="s">
        <v>262</v>
      </c>
      <c r="H29" s="46">
        <v>43894</v>
      </c>
      <c r="I29" s="34">
        <v>43896</v>
      </c>
      <c r="J29" s="116">
        <f t="shared" si="1"/>
        <v>2</v>
      </c>
      <c r="K29" s="27" t="s">
        <v>279</v>
      </c>
      <c r="L29" s="27">
        <v>3555181968</v>
      </c>
      <c r="M29" s="131">
        <v>3618</v>
      </c>
      <c r="N29" s="128"/>
      <c r="O29" s="134"/>
      <c r="P29" s="135"/>
      <c r="Q29" s="135"/>
      <c r="R29" s="190"/>
      <c r="S29" s="128"/>
      <c r="T29" s="181"/>
      <c r="W29" s="186"/>
      <c r="X29" s="189"/>
      <c r="Z29" s="204"/>
      <c r="AA29" s="204"/>
      <c r="AB29" s="204"/>
      <c r="AC29" s="204"/>
      <c r="AD29" s="204"/>
      <c r="AE29" s="204"/>
      <c r="AF29" s="204"/>
      <c r="AG29" s="204"/>
      <c r="AH29" s="192"/>
      <c r="AI29" s="204"/>
      <c r="AJ29" s="192"/>
      <c r="AK29" s="219"/>
      <c r="AN29" s="217"/>
      <c r="AO29" s="217"/>
      <c r="AP29" s="228"/>
    </row>
    <row r="30" spans="1:42" ht="15" customHeight="1">
      <c r="A30" s="25">
        <v>27</v>
      </c>
      <c r="B30" s="42" t="s">
        <v>280</v>
      </c>
      <c r="C30" s="35"/>
      <c r="D30" s="43" t="s">
        <v>276</v>
      </c>
      <c r="E30" s="38" t="s">
        <v>33</v>
      </c>
      <c r="F30" s="45">
        <v>6</v>
      </c>
      <c r="G30" s="46" t="s">
        <v>262</v>
      </c>
      <c r="H30" s="46">
        <v>43897</v>
      </c>
      <c r="I30" s="34">
        <v>43900</v>
      </c>
      <c r="J30" s="116">
        <f t="shared" si="1"/>
        <v>3</v>
      </c>
      <c r="K30" s="27" t="s">
        <v>281</v>
      </c>
      <c r="L30" s="27">
        <v>3556060470</v>
      </c>
      <c r="M30" s="131">
        <v>3156</v>
      </c>
      <c r="N30" s="128"/>
      <c r="O30" s="134"/>
      <c r="P30" s="135"/>
      <c r="Q30" s="135"/>
      <c r="R30" s="190"/>
      <c r="S30" s="191"/>
      <c r="T30" s="181"/>
      <c r="W30" s="186"/>
      <c r="X30" s="189"/>
      <c r="Z30" s="204"/>
      <c r="AA30" s="204"/>
      <c r="AB30" s="204"/>
      <c r="AC30" s="204"/>
      <c r="AD30" s="204"/>
      <c r="AE30" s="204"/>
      <c r="AF30" s="204"/>
      <c r="AG30" s="204"/>
      <c r="AH30" s="192"/>
      <c r="AI30" s="204"/>
      <c r="AJ30" s="192"/>
      <c r="AK30" s="218"/>
    </row>
    <row r="31" spans="1:42" ht="15" customHeight="1">
      <c r="A31" s="25">
        <v>28</v>
      </c>
      <c r="B31" s="48" t="s">
        <v>282</v>
      </c>
      <c r="C31" s="35"/>
      <c r="D31" s="43" t="s">
        <v>276</v>
      </c>
      <c r="E31" s="44" t="s">
        <v>33</v>
      </c>
      <c r="F31" s="45">
        <v>14</v>
      </c>
      <c r="G31" s="46" t="s">
        <v>262</v>
      </c>
      <c r="H31" s="34">
        <v>43903</v>
      </c>
      <c r="I31" s="34">
        <v>43905</v>
      </c>
      <c r="J31" s="116">
        <f t="shared" si="1"/>
        <v>2</v>
      </c>
      <c r="K31" s="27" t="s">
        <v>283</v>
      </c>
      <c r="L31" s="27"/>
      <c r="M31" s="131">
        <v>7995</v>
      </c>
      <c r="N31" s="134"/>
      <c r="O31" s="136"/>
      <c r="P31" s="137"/>
      <c r="Q31" s="137"/>
      <c r="R31" s="190"/>
      <c r="S31" s="191"/>
      <c r="T31" s="181"/>
      <c r="W31" s="186"/>
      <c r="X31" s="192"/>
      <c r="Z31" s="204"/>
      <c r="AA31" s="204"/>
      <c r="AB31" s="204"/>
      <c r="AC31" s="204"/>
      <c r="AD31" s="204"/>
      <c r="AE31" s="204"/>
      <c r="AF31" s="204"/>
      <c r="AG31" s="204"/>
      <c r="AH31" s="215"/>
      <c r="AI31" s="204"/>
      <c r="AJ31" s="215"/>
      <c r="AK31" s="222"/>
    </row>
    <row r="32" spans="1:42" ht="15" customHeight="1">
      <c r="A32" s="25">
        <v>29</v>
      </c>
      <c r="B32" s="37" t="s">
        <v>284</v>
      </c>
      <c r="C32" s="35"/>
      <c r="D32" s="43" t="s">
        <v>276</v>
      </c>
      <c r="E32" s="37" t="s">
        <v>32</v>
      </c>
      <c r="F32" s="37">
        <v>47</v>
      </c>
      <c r="G32" s="37" t="s">
        <v>262</v>
      </c>
      <c r="H32" s="36">
        <v>43908</v>
      </c>
      <c r="I32" s="34">
        <v>43910</v>
      </c>
      <c r="J32" s="138">
        <f t="shared" si="1"/>
        <v>2</v>
      </c>
      <c r="K32" s="120" t="s">
        <v>285</v>
      </c>
      <c r="L32" s="498" t="s">
        <v>286</v>
      </c>
      <c r="M32" s="139">
        <v>3729</v>
      </c>
      <c r="P32" s="137"/>
      <c r="Q32" s="137"/>
      <c r="R32" s="190"/>
      <c r="S32" s="191"/>
      <c r="T32" s="181"/>
      <c r="W32" s="186"/>
      <c r="X32" s="189"/>
      <c r="Z32" s="204"/>
      <c r="AA32" s="204"/>
      <c r="AB32" s="204"/>
      <c r="AC32" s="204"/>
      <c r="AD32" s="204"/>
      <c r="AE32" s="204"/>
      <c r="AF32" s="204"/>
      <c r="AG32" s="204"/>
      <c r="AH32" s="215"/>
      <c r="AI32" s="189"/>
      <c r="AJ32" s="215"/>
      <c r="AK32" s="115"/>
    </row>
    <row r="33" spans="1:40" ht="15" customHeight="1">
      <c r="A33" s="25">
        <v>30</v>
      </c>
      <c r="B33" s="26" t="s">
        <v>287</v>
      </c>
      <c r="C33" s="27"/>
      <c r="D33" s="35" t="s">
        <v>214</v>
      </c>
      <c r="E33" s="27" t="s">
        <v>33</v>
      </c>
      <c r="F33" s="27">
        <v>36</v>
      </c>
      <c r="G33" s="37" t="s">
        <v>262</v>
      </c>
      <c r="H33" s="50">
        <v>43915</v>
      </c>
      <c r="I33" s="50">
        <v>43916</v>
      </c>
      <c r="J33" s="138">
        <f t="shared" si="1"/>
        <v>1</v>
      </c>
      <c r="K33" s="27" t="s">
        <v>230</v>
      </c>
      <c r="L33" s="35"/>
      <c r="M33" s="117">
        <v>11774</v>
      </c>
      <c r="N33" s="140"/>
      <c r="P33" s="141"/>
      <c r="Q33" s="141"/>
      <c r="R33" s="179"/>
      <c r="S33" s="180"/>
      <c r="T33" s="181"/>
      <c r="W33" s="186"/>
      <c r="X33" s="189"/>
      <c r="Z33" s="204"/>
      <c r="AA33" s="204"/>
      <c r="AB33" s="204"/>
      <c r="AC33" s="204"/>
      <c r="AD33" s="204"/>
      <c r="AE33" s="204"/>
      <c r="AF33" s="204"/>
      <c r="AG33" s="204"/>
      <c r="AH33" s="215"/>
      <c r="AI33" s="204"/>
      <c r="AJ33" s="215"/>
      <c r="AK33" s="218"/>
    </row>
    <row r="34" spans="1:40" ht="15" customHeight="1">
      <c r="A34" s="25">
        <v>31</v>
      </c>
      <c r="B34" s="51" t="s">
        <v>288</v>
      </c>
      <c r="C34" s="52" t="s">
        <v>156</v>
      </c>
      <c r="D34" s="52"/>
      <c r="E34" s="52" t="s">
        <v>33</v>
      </c>
      <c r="F34" s="52">
        <v>52</v>
      </c>
      <c r="G34" s="52" t="s">
        <v>289</v>
      </c>
      <c r="H34" s="34">
        <v>43901</v>
      </c>
      <c r="I34" s="34">
        <v>43905</v>
      </c>
      <c r="J34" s="116">
        <f t="shared" si="1"/>
        <v>4</v>
      </c>
      <c r="K34" s="52" t="s">
        <v>230</v>
      </c>
      <c r="L34" s="27"/>
      <c r="M34" s="142">
        <v>25000</v>
      </c>
      <c r="O34" s="115"/>
      <c r="P34" s="141"/>
      <c r="Q34" s="141"/>
      <c r="R34" s="179"/>
      <c r="S34" s="180"/>
      <c r="T34" s="181"/>
      <c r="W34" s="186"/>
      <c r="X34" s="189"/>
      <c r="Z34" s="204"/>
      <c r="AA34" s="204"/>
      <c r="AB34" s="204"/>
      <c r="AC34" s="204"/>
      <c r="AD34" s="204"/>
      <c r="AE34" s="204"/>
      <c r="AF34" s="204"/>
      <c r="AG34" s="204"/>
      <c r="AH34" s="215"/>
      <c r="AI34" s="204"/>
      <c r="AJ34" s="215"/>
      <c r="AK34" s="218"/>
    </row>
    <row r="35" spans="1:40" ht="15" customHeight="1">
      <c r="A35" s="53"/>
      <c r="B35" s="54"/>
      <c r="C35" s="55"/>
      <c r="D35" s="56"/>
      <c r="E35" s="54"/>
      <c r="F35" s="57"/>
      <c r="G35" s="58"/>
      <c r="H35" s="58"/>
      <c r="I35" s="58"/>
      <c r="J35" s="143"/>
      <c r="K35" s="54"/>
      <c r="L35" s="54"/>
      <c r="M35" s="144"/>
      <c r="O35" s="115"/>
      <c r="P35" s="141"/>
      <c r="Q35" s="141"/>
      <c r="R35" s="179"/>
      <c r="S35" s="180"/>
      <c r="T35" s="181"/>
      <c r="W35" s="186"/>
      <c r="X35" s="189"/>
      <c r="Z35" s="204"/>
      <c r="AA35" s="204"/>
      <c r="AB35" s="204"/>
      <c r="AC35" s="204"/>
      <c r="AD35" s="204"/>
      <c r="AE35" s="204"/>
      <c r="AF35" s="204"/>
      <c r="AG35" s="204"/>
      <c r="AH35" s="215"/>
      <c r="AI35" s="204"/>
      <c r="AJ35" s="192"/>
      <c r="AK35" s="216"/>
    </row>
    <row r="36" spans="1:40" ht="15" customHeight="1">
      <c r="A36" s="53"/>
      <c r="B36" s="54"/>
      <c r="C36" s="59"/>
      <c r="D36" s="55"/>
      <c r="E36" s="60"/>
      <c r="F36" s="57"/>
      <c r="G36" s="58"/>
      <c r="H36" s="58"/>
      <c r="I36" s="58"/>
      <c r="J36" s="143"/>
      <c r="K36" s="54"/>
      <c r="L36" s="54"/>
      <c r="M36" s="144"/>
      <c r="O36" s="115"/>
      <c r="P36" s="141"/>
      <c r="Q36" s="141"/>
      <c r="R36" s="179"/>
      <c r="S36" s="180"/>
      <c r="T36" s="181"/>
      <c r="W36" s="186"/>
      <c r="X36" s="189"/>
      <c r="Z36" s="204"/>
      <c r="AA36" s="204"/>
      <c r="AB36" s="204"/>
      <c r="AC36" s="204"/>
      <c r="AD36" s="204"/>
      <c r="AE36" s="204"/>
      <c r="AF36" s="204"/>
      <c r="AG36" s="204"/>
      <c r="AH36" s="192"/>
      <c r="AI36" s="204"/>
      <c r="AJ36" s="192"/>
      <c r="AK36" s="218"/>
      <c r="AN36" s="223"/>
    </row>
    <row r="37" spans="1:40" ht="15" customHeight="1">
      <c r="A37" s="658" t="s">
        <v>290</v>
      </c>
      <c r="B37" s="658"/>
      <c r="C37" s="658"/>
      <c r="D37" s="658"/>
      <c r="E37" s="60"/>
      <c r="F37" s="57"/>
      <c r="G37" s="58"/>
      <c r="H37" s="58"/>
      <c r="I37" s="58"/>
      <c r="J37" s="143">
        <f>SUM(J4:J36)</f>
        <v>117</v>
      </c>
      <c r="K37" s="54"/>
      <c r="L37" s="54"/>
      <c r="M37" s="144">
        <f>SUM(M4:M36)</f>
        <v>279257</v>
      </c>
      <c r="O37" s="115"/>
      <c r="P37" s="141"/>
      <c r="Q37" s="141"/>
      <c r="R37" s="179"/>
      <c r="S37" s="180"/>
      <c r="T37" s="181"/>
      <c r="W37" s="186"/>
      <c r="X37" s="189"/>
      <c r="Z37" s="204"/>
      <c r="AA37" s="204"/>
      <c r="AB37" s="204"/>
      <c r="AC37" s="204"/>
      <c r="AD37" s="204"/>
      <c r="AE37" s="204"/>
      <c r="AF37" s="204"/>
      <c r="AG37" s="204"/>
      <c r="AH37" s="192"/>
      <c r="AI37" s="204"/>
      <c r="AJ37" s="192"/>
      <c r="AK37" s="216"/>
      <c r="AN37" s="223"/>
    </row>
    <row r="38" spans="1:40" ht="15" customHeight="1">
      <c r="A38" s="61" t="s">
        <v>291</v>
      </c>
      <c r="B38" s="62"/>
      <c r="C38" s="63"/>
      <c r="D38" s="63"/>
      <c r="E38" s="60"/>
      <c r="F38" s="57"/>
      <c r="G38" s="58"/>
      <c r="H38" s="58"/>
      <c r="I38" s="58"/>
      <c r="J38" s="143"/>
      <c r="K38" s="54"/>
      <c r="L38" s="54"/>
      <c r="M38" s="144"/>
      <c r="O38" s="115"/>
      <c r="P38" s="145"/>
      <c r="Q38" s="145"/>
      <c r="R38" s="179"/>
      <c r="S38" s="180"/>
      <c r="T38" s="181"/>
      <c r="W38" s="186"/>
      <c r="X38" s="187"/>
      <c r="Z38" s="204"/>
      <c r="AA38" s="204"/>
      <c r="AB38" s="204"/>
      <c r="AC38" s="204"/>
      <c r="AD38" s="204"/>
      <c r="AE38" s="204"/>
      <c r="AF38" s="204"/>
      <c r="AG38" s="204"/>
      <c r="AH38" s="215"/>
      <c r="AI38" s="204"/>
      <c r="AJ38" s="204"/>
      <c r="AK38" s="115"/>
      <c r="AN38" s="223"/>
    </row>
    <row r="39" spans="1:40" ht="61.95" customHeight="1">
      <c r="A39" s="21" t="s">
        <v>200</v>
      </c>
      <c r="B39" s="22" t="s">
        <v>201</v>
      </c>
      <c r="C39" s="22" t="s">
        <v>202</v>
      </c>
      <c r="D39" s="22" t="s">
        <v>203</v>
      </c>
      <c r="E39" s="23" t="s">
        <v>204</v>
      </c>
      <c r="F39" s="24" t="s">
        <v>205</v>
      </c>
      <c r="G39" s="23" t="s">
        <v>206</v>
      </c>
      <c r="H39" s="22" t="s">
        <v>207</v>
      </c>
      <c r="I39" s="22" t="s">
        <v>208</v>
      </c>
      <c r="J39" s="109" t="s">
        <v>209</v>
      </c>
      <c r="K39" s="110" t="s">
        <v>210</v>
      </c>
      <c r="L39" s="111" t="s">
        <v>211</v>
      </c>
      <c r="M39" s="112" t="s">
        <v>212</v>
      </c>
      <c r="W39" s="186"/>
      <c r="X39" s="187"/>
      <c r="Z39" s="203"/>
      <c r="AA39" s="203"/>
      <c r="AB39" s="203"/>
      <c r="AC39" s="203"/>
      <c r="AD39" s="203"/>
      <c r="AE39" s="203"/>
      <c r="AF39" s="203"/>
      <c r="AG39" s="203"/>
      <c r="AH39" s="215"/>
      <c r="AI39" s="203"/>
      <c r="AJ39" s="204"/>
      <c r="AK39" s="115"/>
      <c r="AN39" s="223"/>
    </row>
    <row r="40" spans="1:40" ht="15" customHeight="1">
      <c r="A40" s="64">
        <v>1</v>
      </c>
      <c r="B40" s="48" t="s">
        <v>292</v>
      </c>
      <c r="C40" s="65" t="s">
        <v>293</v>
      </c>
      <c r="D40" s="66"/>
      <c r="E40" s="67" t="s">
        <v>32</v>
      </c>
      <c r="F40" s="68">
        <v>17</v>
      </c>
      <c r="G40" s="67" t="s">
        <v>289</v>
      </c>
      <c r="H40" s="69">
        <v>43903</v>
      </c>
      <c r="I40" s="69">
        <v>43905</v>
      </c>
      <c r="J40" s="146">
        <f t="shared" ref="J40:J47" si="2">I40-H40</f>
        <v>2</v>
      </c>
      <c r="K40" s="65" t="s">
        <v>294</v>
      </c>
      <c r="L40" s="65" t="s">
        <v>295</v>
      </c>
      <c r="M40" s="147">
        <v>16716</v>
      </c>
      <c r="W40" s="186"/>
      <c r="X40" s="189"/>
      <c r="Z40" s="204"/>
      <c r="AA40" s="204"/>
      <c r="AB40" s="204"/>
      <c r="AC40" s="204"/>
      <c r="AD40" s="204"/>
      <c r="AE40" s="204"/>
      <c r="AF40" s="204"/>
      <c r="AG40" s="204"/>
      <c r="AH40" s="192"/>
      <c r="AI40" s="204"/>
      <c r="AJ40" s="192"/>
      <c r="AK40" s="219"/>
      <c r="AN40" s="224"/>
    </row>
    <row r="41" spans="1:40" ht="15" customHeight="1">
      <c r="A41" s="64">
        <v>2</v>
      </c>
      <c r="B41" s="70" t="s">
        <v>296</v>
      </c>
      <c r="C41" s="27" t="s">
        <v>297</v>
      </c>
      <c r="D41" s="66"/>
      <c r="E41" s="27" t="s">
        <v>33</v>
      </c>
      <c r="F41" s="71">
        <v>31</v>
      </c>
      <c r="G41" s="27" t="s">
        <v>289</v>
      </c>
      <c r="H41" s="46">
        <v>43902</v>
      </c>
      <c r="I41" s="46">
        <v>43906</v>
      </c>
      <c r="J41" s="138">
        <f t="shared" si="2"/>
        <v>4</v>
      </c>
      <c r="K41" s="37" t="s">
        <v>294</v>
      </c>
      <c r="L41" s="37" t="s">
        <v>295</v>
      </c>
      <c r="M41" s="139">
        <v>31046</v>
      </c>
      <c r="R41" s="193"/>
      <c r="S41" s="183"/>
      <c r="T41" s="194"/>
      <c r="U41" s="194"/>
      <c r="V41" s="185"/>
      <c r="W41" s="194"/>
      <c r="X41" s="194"/>
      <c r="Y41" s="194"/>
      <c r="Z41" s="194"/>
      <c r="AA41" s="194"/>
      <c r="AB41" s="194"/>
      <c r="AC41" s="205"/>
      <c r="AD41" s="194"/>
      <c r="AE41" s="194"/>
      <c r="AF41" s="206"/>
      <c r="AG41" s="140"/>
      <c r="AH41" s="183"/>
      <c r="AI41" s="183"/>
      <c r="AJ41" s="192"/>
      <c r="AK41" s="219"/>
      <c r="AN41" s="224"/>
    </row>
    <row r="42" spans="1:40" ht="15" customHeight="1">
      <c r="A42" s="64">
        <v>3</v>
      </c>
      <c r="B42" s="70" t="s">
        <v>298</v>
      </c>
      <c r="C42" s="37" t="s">
        <v>297</v>
      </c>
      <c r="D42" s="66"/>
      <c r="E42" s="26" t="s">
        <v>32</v>
      </c>
      <c r="F42" s="72">
        <v>1</v>
      </c>
      <c r="G42" s="27" t="s">
        <v>289</v>
      </c>
      <c r="H42" s="34">
        <v>43908</v>
      </c>
      <c r="I42" s="34">
        <v>43910</v>
      </c>
      <c r="J42" s="138">
        <f t="shared" si="2"/>
        <v>2</v>
      </c>
      <c r="K42" s="37" t="s">
        <v>294</v>
      </c>
      <c r="L42" s="37" t="s">
        <v>295</v>
      </c>
      <c r="M42" s="139">
        <v>12157</v>
      </c>
      <c r="R42" s="193"/>
      <c r="S42" s="183"/>
      <c r="T42" s="194"/>
      <c r="U42" s="194"/>
      <c r="V42" s="185"/>
      <c r="W42" s="194"/>
      <c r="X42" s="194"/>
      <c r="Y42" s="194"/>
      <c r="Z42" s="194"/>
      <c r="AA42" s="194"/>
      <c r="AB42" s="194"/>
      <c r="AC42" s="205"/>
      <c r="AD42" s="194"/>
      <c r="AE42" s="194"/>
      <c r="AF42" s="206"/>
      <c r="AG42" s="140"/>
      <c r="AH42" s="183"/>
      <c r="AI42" s="183"/>
      <c r="AJ42" s="192"/>
      <c r="AK42" s="219"/>
      <c r="AN42" s="224"/>
    </row>
    <row r="43" spans="1:40" ht="15" customHeight="1">
      <c r="A43" s="64">
        <v>4</v>
      </c>
      <c r="B43" s="73" t="s">
        <v>299</v>
      </c>
      <c r="C43" s="74" t="s">
        <v>300</v>
      </c>
      <c r="D43" s="66"/>
      <c r="E43" s="27" t="s">
        <v>32</v>
      </c>
      <c r="F43" s="75">
        <v>36</v>
      </c>
      <c r="G43" s="27" t="s">
        <v>289</v>
      </c>
      <c r="H43" s="50">
        <v>43908</v>
      </c>
      <c r="I43" s="50">
        <v>43914</v>
      </c>
      <c r="J43" s="138">
        <f t="shared" si="2"/>
        <v>6</v>
      </c>
      <c r="K43" s="37" t="s">
        <v>294</v>
      </c>
      <c r="L43" s="37" t="s">
        <v>295</v>
      </c>
      <c r="M43" s="139">
        <v>40000</v>
      </c>
      <c r="R43" s="193"/>
      <c r="S43" s="183"/>
      <c r="T43" s="194"/>
      <c r="U43" s="194"/>
      <c r="V43" s="185"/>
      <c r="W43" s="194"/>
      <c r="X43" s="194"/>
      <c r="Y43" s="194"/>
      <c r="Z43" s="194"/>
      <c r="AA43" s="194"/>
      <c r="AB43" s="194"/>
      <c r="AC43" s="205"/>
      <c r="AD43" s="194"/>
      <c r="AE43" s="194"/>
      <c r="AF43" s="206"/>
      <c r="AG43" s="140"/>
      <c r="AH43" s="183"/>
      <c r="AI43" s="183"/>
      <c r="AJ43" s="192"/>
      <c r="AK43" s="219"/>
      <c r="AN43" s="224"/>
    </row>
    <row r="44" spans="1:40" ht="15" customHeight="1">
      <c r="A44" s="64">
        <v>5</v>
      </c>
      <c r="B44" s="66" t="s">
        <v>301</v>
      </c>
      <c r="C44" s="27" t="s">
        <v>218</v>
      </c>
      <c r="D44" s="66"/>
      <c r="E44" s="37" t="s">
        <v>32</v>
      </c>
      <c r="F44" s="76">
        <v>31</v>
      </c>
      <c r="G44" s="27" t="s">
        <v>289</v>
      </c>
      <c r="H44" s="50">
        <v>43915</v>
      </c>
      <c r="I44" s="50">
        <v>43917</v>
      </c>
      <c r="J44" s="138">
        <f t="shared" si="2"/>
        <v>2</v>
      </c>
      <c r="K44" s="35" t="s">
        <v>302</v>
      </c>
      <c r="L44" s="148"/>
      <c r="M44" s="139">
        <v>19986</v>
      </c>
      <c r="R44" s="193"/>
      <c r="S44" s="183"/>
      <c r="T44" s="194"/>
      <c r="U44" s="194"/>
      <c r="V44" s="185"/>
      <c r="W44" s="194"/>
      <c r="X44" s="194"/>
      <c r="Y44" s="194"/>
      <c r="Z44" s="194"/>
      <c r="AA44" s="194"/>
      <c r="AB44" s="194"/>
      <c r="AC44" s="205"/>
      <c r="AD44" s="194"/>
      <c r="AE44" s="206"/>
      <c r="AF44" s="206"/>
      <c r="AG44" s="140"/>
      <c r="AH44" s="183"/>
      <c r="AI44" s="183"/>
      <c r="AJ44" s="192"/>
      <c r="AK44" s="219"/>
      <c r="AN44" s="224"/>
    </row>
    <row r="45" spans="1:40" ht="15" customHeight="1">
      <c r="A45" s="64">
        <v>6</v>
      </c>
      <c r="B45" s="77" t="s">
        <v>303</v>
      </c>
      <c r="C45" s="78" t="s">
        <v>154</v>
      </c>
      <c r="D45" s="66"/>
      <c r="E45" s="78" t="s">
        <v>32</v>
      </c>
      <c r="F45" s="76">
        <v>71</v>
      </c>
      <c r="G45" s="78" t="s">
        <v>289</v>
      </c>
      <c r="H45" s="79">
        <v>43892</v>
      </c>
      <c r="I45" s="79">
        <v>43895</v>
      </c>
      <c r="J45" s="149">
        <f t="shared" si="2"/>
        <v>3</v>
      </c>
      <c r="K45" s="150" t="s">
        <v>304</v>
      </c>
      <c r="L45" s="151"/>
      <c r="M45" s="152">
        <v>34351</v>
      </c>
      <c r="R45" s="193"/>
      <c r="S45" s="183"/>
      <c r="T45" s="194"/>
      <c r="U45" s="194"/>
      <c r="V45" s="185"/>
      <c r="W45" s="194"/>
      <c r="X45" s="194"/>
      <c r="Y45" s="194"/>
      <c r="Z45" s="194"/>
      <c r="AA45" s="194"/>
      <c r="AB45" s="194"/>
      <c r="AC45" s="205"/>
      <c r="AD45" s="194"/>
      <c r="AE45" s="206"/>
      <c r="AF45" s="206"/>
      <c r="AG45" s="140"/>
      <c r="AH45" s="183"/>
      <c r="AI45" s="183"/>
      <c r="AJ45" s="192"/>
      <c r="AK45" s="219"/>
      <c r="AN45" s="224"/>
    </row>
    <row r="46" spans="1:40" ht="15" customHeight="1">
      <c r="A46" s="64">
        <v>7</v>
      </c>
      <c r="B46" s="77" t="s">
        <v>305</v>
      </c>
      <c r="C46" s="78"/>
      <c r="D46" s="48" t="s">
        <v>214</v>
      </c>
      <c r="E46" s="78" t="s">
        <v>33</v>
      </c>
      <c r="F46" s="76">
        <v>34</v>
      </c>
      <c r="G46" s="78" t="s">
        <v>289</v>
      </c>
      <c r="H46" s="79">
        <v>43897</v>
      </c>
      <c r="I46" s="79">
        <v>43898</v>
      </c>
      <c r="J46" s="149">
        <f t="shared" si="2"/>
        <v>1</v>
      </c>
      <c r="K46" s="153" t="s">
        <v>306</v>
      </c>
      <c r="L46" s="151"/>
      <c r="M46" s="152">
        <v>12000</v>
      </c>
      <c r="R46" s="193"/>
      <c r="S46" s="183"/>
      <c r="T46" s="194"/>
      <c r="U46" s="194"/>
      <c r="V46" s="185"/>
      <c r="W46" s="194"/>
      <c r="X46" s="194"/>
      <c r="Y46" s="194"/>
      <c r="Z46" s="194"/>
      <c r="AA46" s="194"/>
      <c r="AB46" s="194"/>
      <c r="AC46" s="205"/>
      <c r="AD46" s="194"/>
      <c r="AE46" s="206"/>
      <c r="AF46" s="206"/>
      <c r="AG46" s="140"/>
      <c r="AH46" s="183"/>
      <c r="AI46" s="183"/>
      <c r="AJ46" s="192"/>
      <c r="AK46" s="219"/>
      <c r="AN46" s="224"/>
    </row>
    <row r="47" spans="1:40" ht="15" customHeight="1">
      <c r="A47" s="64">
        <v>8</v>
      </c>
      <c r="B47" s="77" t="s">
        <v>307</v>
      </c>
      <c r="C47" s="80" t="s">
        <v>308</v>
      </c>
      <c r="D47" s="66"/>
      <c r="E47" s="78" t="s">
        <v>33</v>
      </c>
      <c r="F47" s="76">
        <v>1</v>
      </c>
      <c r="G47" s="78" t="s">
        <v>289</v>
      </c>
      <c r="H47" s="79">
        <v>43900</v>
      </c>
      <c r="I47" s="79">
        <v>43901</v>
      </c>
      <c r="J47" s="149">
        <f t="shared" si="2"/>
        <v>1</v>
      </c>
      <c r="K47" s="78" t="s">
        <v>309</v>
      </c>
      <c r="L47" s="154">
        <v>3132661947</v>
      </c>
      <c r="M47" s="152">
        <v>11134</v>
      </c>
      <c r="R47" s="193"/>
      <c r="S47" s="183"/>
      <c r="T47" s="194"/>
      <c r="U47" s="194"/>
      <c r="V47" s="185"/>
      <c r="W47" s="194"/>
      <c r="X47" s="194"/>
      <c r="Y47" s="194"/>
      <c r="Z47" s="194"/>
      <c r="AA47" s="194"/>
      <c r="AB47" s="194"/>
      <c r="AC47" s="205"/>
      <c r="AD47" s="194"/>
      <c r="AE47" s="206"/>
      <c r="AF47" s="206"/>
      <c r="AG47" s="140"/>
      <c r="AH47" s="183"/>
      <c r="AI47" s="183"/>
      <c r="AJ47" s="192"/>
      <c r="AK47" s="219"/>
      <c r="AN47" s="224"/>
    </row>
    <row r="48" spans="1:40" ht="15" customHeight="1">
      <c r="A48" s="64">
        <v>9</v>
      </c>
      <c r="B48" s="78" t="s">
        <v>310</v>
      </c>
      <c r="C48" s="81" t="s">
        <v>156</v>
      </c>
      <c r="D48" s="78"/>
      <c r="E48" s="82" t="s">
        <v>32</v>
      </c>
      <c r="F48" s="83">
        <v>61.927446954140997</v>
      </c>
      <c r="G48" s="84" t="s">
        <v>289</v>
      </c>
      <c r="H48" s="79">
        <v>43891</v>
      </c>
      <c r="I48" s="79">
        <v>43894</v>
      </c>
      <c r="J48" s="155">
        <f t="shared" ref="J48:J73" si="3">I48-H48</f>
        <v>3</v>
      </c>
      <c r="K48" s="78"/>
      <c r="L48" s="156">
        <v>3555162941</v>
      </c>
      <c r="M48" s="157">
        <v>13530</v>
      </c>
      <c r="R48" s="193"/>
      <c r="S48" s="183"/>
      <c r="T48" s="194"/>
      <c r="U48" s="194"/>
      <c r="V48" s="185"/>
      <c r="W48" s="194"/>
      <c r="X48" s="194"/>
      <c r="Y48" s="194"/>
      <c r="Z48" s="194"/>
      <c r="AA48" s="194"/>
      <c r="AB48" s="194"/>
      <c r="AC48" s="205"/>
      <c r="AD48" s="194"/>
      <c r="AE48" s="206"/>
      <c r="AF48" s="206"/>
      <c r="AG48" s="225"/>
      <c r="AH48" s="183"/>
      <c r="AI48" s="183"/>
      <c r="AJ48" s="192"/>
      <c r="AK48" s="219"/>
      <c r="AN48" s="224"/>
    </row>
    <row r="49" spans="1:41" ht="15" customHeight="1">
      <c r="A49" s="64">
        <v>10</v>
      </c>
      <c r="B49" s="48" t="s">
        <v>311</v>
      </c>
      <c r="C49" s="77" t="s">
        <v>312</v>
      </c>
      <c r="D49" s="78"/>
      <c r="E49" s="85" t="s">
        <v>33</v>
      </c>
      <c r="F49" s="86">
        <v>14</v>
      </c>
      <c r="G49" s="84" t="s">
        <v>289</v>
      </c>
      <c r="H49" s="79">
        <v>43892</v>
      </c>
      <c r="I49" s="79">
        <v>43894</v>
      </c>
      <c r="J49" s="155">
        <f t="shared" si="3"/>
        <v>2</v>
      </c>
      <c r="K49" s="78"/>
      <c r="L49" s="85">
        <v>3129236223</v>
      </c>
      <c r="M49" s="158">
        <v>11068</v>
      </c>
      <c r="R49" s="193"/>
      <c r="S49" s="183"/>
      <c r="T49" s="194"/>
      <c r="U49" s="194"/>
      <c r="V49" s="185"/>
      <c r="W49" s="194"/>
      <c r="X49" s="194"/>
      <c r="Y49" s="194"/>
      <c r="Z49" s="194"/>
      <c r="AA49" s="194"/>
      <c r="AB49" s="194"/>
      <c r="AC49" s="205"/>
      <c r="AD49" s="194"/>
      <c r="AE49" s="206"/>
      <c r="AF49" s="206"/>
      <c r="AG49" s="225"/>
      <c r="AH49" s="183"/>
      <c r="AI49" s="183"/>
      <c r="AJ49" s="192"/>
      <c r="AK49" s="219"/>
      <c r="AN49" s="224"/>
    </row>
    <row r="50" spans="1:41" ht="15" customHeight="1">
      <c r="A50" s="64">
        <v>11</v>
      </c>
      <c r="B50" s="78" t="s">
        <v>313</v>
      </c>
      <c r="C50" s="77"/>
      <c r="D50" s="77" t="s">
        <v>314</v>
      </c>
      <c r="E50" s="85" t="s">
        <v>33</v>
      </c>
      <c r="F50" s="86">
        <v>33</v>
      </c>
      <c r="G50" s="84" t="s">
        <v>289</v>
      </c>
      <c r="H50" s="79">
        <v>43894</v>
      </c>
      <c r="I50" s="79">
        <v>43895</v>
      </c>
      <c r="J50" s="159">
        <f t="shared" si="3"/>
        <v>1</v>
      </c>
      <c r="K50" s="78"/>
      <c r="L50" s="85"/>
      <c r="M50" s="160">
        <v>11923</v>
      </c>
      <c r="W50" s="186"/>
      <c r="X50" s="189"/>
      <c r="Z50" s="204"/>
      <c r="AA50" s="204"/>
      <c r="AB50" s="204"/>
      <c r="AC50" s="204"/>
      <c r="AD50" s="204"/>
      <c r="AE50" s="204"/>
      <c r="AF50" s="204"/>
      <c r="AG50" s="204"/>
      <c r="AH50" s="192"/>
      <c r="AI50" s="204"/>
      <c r="AJ50" s="192"/>
      <c r="AK50" s="219"/>
      <c r="AN50" s="224"/>
    </row>
    <row r="51" spans="1:41" ht="15" customHeight="1">
      <c r="A51" s="64">
        <v>12</v>
      </c>
      <c r="B51" s="87" t="s">
        <v>315</v>
      </c>
      <c r="C51" s="88" t="s">
        <v>316</v>
      </c>
      <c r="D51" s="87"/>
      <c r="E51" s="89" t="s">
        <v>33</v>
      </c>
      <c r="F51" s="86">
        <v>58</v>
      </c>
      <c r="G51" s="90" t="s">
        <v>289</v>
      </c>
      <c r="H51" s="91">
        <v>43895</v>
      </c>
      <c r="I51" s="91">
        <v>43897</v>
      </c>
      <c r="J51" s="161">
        <f t="shared" si="3"/>
        <v>2</v>
      </c>
      <c r="K51" s="92" t="s">
        <v>317</v>
      </c>
      <c r="L51" s="162">
        <v>3129348927</v>
      </c>
      <c r="M51" s="163">
        <v>15190</v>
      </c>
      <c r="W51" s="186"/>
      <c r="X51" s="189"/>
      <c r="Z51" s="204"/>
      <c r="AA51" s="204"/>
      <c r="AB51" s="204"/>
      <c r="AC51" s="204"/>
      <c r="AD51" s="204"/>
      <c r="AE51" s="204"/>
      <c r="AF51" s="204"/>
      <c r="AG51" s="204"/>
      <c r="AH51" s="192"/>
      <c r="AI51" s="204"/>
      <c r="AJ51" s="192"/>
      <c r="AK51" s="219"/>
      <c r="AN51" s="224"/>
    </row>
    <row r="52" spans="1:41" ht="16.95" customHeight="1">
      <c r="A52" s="64">
        <v>13</v>
      </c>
      <c r="B52" s="92" t="s">
        <v>318</v>
      </c>
      <c r="C52" s="88" t="s">
        <v>319</v>
      </c>
      <c r="D52" s="93"/>
      <c r="E52" s="94" t="s">
        <v>32</v>
      </c>
      <c r="F52" s="86">
        <v>0</v>
      </c>
      <c r="G52" s="93" t="s">
        <v>289</v>
      </c>
      <c r="H52" s="91">
        <v>43895</v>
      </c>
      <c r="I52" s="91">
        <v>43897</v>
      </c>
      <c r="J52" s="161">
        <f t="shared" si="3"/>
        <v>2</v>
      </c>
      <c r="K52" s="92" t="s">
        <v>320</v>
      </c>
      <c r="L52" s="89">
        <v>3455705099</v>
      </c>
      <c r="M52" s="163">
        <v>10572</v>
      </c>
      <c r="W52" s="186"/>
      <c r="X52" s="189"/>
      <c r="Z52" s="204"/>
      <c r="AA52" s="204"/>
      <c r="AB52" s="204"/>
      <c r="AC52" s="204"/>
      <c r="AD52" s="204"/>
      <c r="AE52" s="204"/>
      <c r="AF52" s="204"/>
      <c r="AG52" s="204"/>
      <c r="AH52" s="192"/>
      <c r="AI52" s="204"/>
      <c r="AJ52" s="192"/>
      <c r="AK52" s="219"/>
      <c r="AN52" s="224"/>
    </row>
    <row r="53" spans="1:41" ht="15" customHeight="1">
      <c r="A53" s="64">
        <v>14</v>
      </c>
      <c r="B53" s="95" t="s">
        <v>321</v>
      </c>
      <c r="C53" s="81"/>
      <c r="D53" s="78" t="s">
        <v>67</v>
      </c>
      <c r="E53" s="96" t="s">
        <v>33</v>
      </c>
      <c r="F53" s="86">
        <v>33</v>
      </c>
      <c r="G53" s="84" t="s">
        <v>289</v>
      </c>
      <c r="H53" s="79">
        <v>43894</v>
      </c>
      <c r="I53" s="79">
        <v>43899</v>
      </c>
      <c r="J53" s="155">
        <f t="shared" si="3"/>
        <v>5</v>
      </c>
      <c r="K53" s="77" t="s">
        <v>322</v>
      </c>
      <c r="L53" s="156">
        <v>3555182559</v>
      </c>
      <c r="M53" s="158">
        <v>24000</v>
      </c>
      <c r="W53" s="186"/>
      <c r="X53" s="189"/>
      <c r="Z53" s="204"/>
      <c r="AA53" s="204"/>
      <c r="AB53" s="204"/>
      <c r="AC53" s="204"/>
      <c r="AD53" s="204"/>
      <c r="AE53" s="204"/>
      <c r="AF53" s="204"/>
      <c r="AG53" s="204"/>
      <c r="AH53" s="192"/>
      <c r="AI53" s="204"/>
      <c r="AJ53" s="192"/>
      <c r="AK53" s="221"/>
      <c r="AN53" s="224"/>
    </row>
    <row r="54" spans="1:41" ht="15" customHeight="1">
      <c r="A54" s="64">
        <v>15</v>
      </c>
      <c r="B54" s="95" t="s">
        <v>323</v>
      </c>
      <c r="C54" s="81" t="s">
        <v>84</v>
      </c>
      <c r="D54" s="78"/>
      <c r="E54" s="96" t="s">
        <v>32</v>
      </c>
      <c r="F54" s="86">
        <v>0</v>
      </c>
      <c r="G54" s="65" t="s">
        <v>289</v>
      </c>
      <c r="H54" s="79">
        <v>43896</v>
      </c>
      <c r="I54" s="79">
        <v>43899</v>
      </c>
      <c r="J54" s="155">
        <f t="shared" si="3"/>
        <v>3</v>
      </c>
      <c r="K54" s="77" t="s">
        <v>322</v>
      </c>
      <c r="L54" s="156">
        <v>3555182559</v>
      </c>
      <c r="M54" s="158">
        <v>23519</v>
      </c>
      <c r="O54" s="115"/>
      <c r="P54" s="145"/>
      <c r="Q54" s="145"/>
      <c r="R54" s="179"/>
      <c r="S54" s="180"/>
      <c r="T54" s="181"/>
      <c r="W54" s="186"/>
      <c r="X54" s="189"/>
      <c r="Z54" s="204"/>
      <c r="AA54" s="204"/>
      <c r="AB54" s="204"/>
      <c r="AC54" s="204"/>
      <c r="AD54" s="204"/>
      <c r="AE54" s="204"/>
      <c r="AF54" s="204"/>
      <c r="AG54" s="204"/>
      <c r="AH54" s="192"/>
      <c r="AI54" s="204"/>
      <c r="AJ54" s="192"/>
      <c r="AK54" s="219"/>
      <c r="AN54" s="224"/>
    </row>
    <row r="55" spans="1:41">
      <c r="A55" s="64">
        <v>16</v>
      </c>
      <c r="B55" s="48" t="s">
        <v>311</v>
      </c>
      <c r="C55" s="77" t="s">
        <v>312</v>
      </c>
      <c r="D55" s="78"/>
      <c r="E55" s="85" t="s">
        <v>33</v>
      </c>
      <c r="F55" s="86">
        <v>14</v>
      </c>
      <c r="G55" s="65" t="s">
        <v>289</v>
      </c>
      <c r="H55" s="79">
        <v>43897</v>
      </c>
      <c r="I55" s="79">
        <v>43898</v>
      </c>
      <c r="J55" s="155">
        <f t="shared" si="3"/>
        <v>1</v>
      </c>
      <c r="K55" s="77" t="s">
        <v>324</v>
      </c>
      <c r="L55" s="85">
        <v>3129236223</v>
      </c>
      <c r="M55" s="158">
        <v>7208</v>
      </c>
      <c r="O55" s="115"/>
      <c r="P55" s="145"/>
      <c r="Q55" s="145"/>
      <c r="R55" s="179"/>
      <c r="S55" s="180"/>
      <c r="T55" s="181"/>
      <c r="W55" s="186"/>
      <c r="X55" s="189"/>
      <c r="Z55" s="204"/>
      <c r="AA55" s="204"/>
      <c r="AB55" s="204"/>
      <c r="AC55" s="204"/>
      <c r="AD55" s="204"/>
      <c r="AE55" s="204"/>
      <c r="AF55" s="204"/>
      <c r="AG55" s="204"/>
      <c r="AH55" s="192"/>
      <c r="AI55" s="204"/>
      <c r="AJ55" s="192"/>
      <c r="AK55" s="218"/>
      <c r="AN55" s="224"/>
    </row>
    <row r="56" spans="1:41">
      <c r="A56" s="64">
        <v>17</v>
      </c>
      <c r="B56" s="77" t="s">
        <v>325</v>
      </c>
      <c r="C56" s="35"/>
      <c r="D56" s="97" t="s">
        <v>326</v>
      </c>
      <c r="E56" s="96" t="s">
        <v>33</v>
      </c>
      <c r="F56" s="86">
        <v>54</v>
      </c>
      <c r="G56" s="65" t="s">
        <v>289</v>
      </c>
      <c r="H56" s="79">
        <v>43898</v>
      </c>
      <c r="I56" s="79">
        <v>43899</v>
      </c>
      <c r="J56" s="155">
        <f t="shared" si="3"/>
        <v>1</v>
      </c>
      <c r="K56" s="77" t="s">
        <v>327</v>
      </c>
      <c r="L56" s="85">
        <v>34488277280</v>
      </c>
      <c r="M56" s="158">
        <v>10162</v>
      </c>
      <c r="O56" s="115"/>
      <c r="P56" s="145"/>
      <c r="Q56" s="145"/>
      <c r="R56" s="179"/>
      <c r="S56" s="180"/>
      <c r="T56" s="181"/>
      <c r="W56" s="186"/>
      <c r="X56" s="189"/>
      <c r="Z56" s="204"/>
      <c r="AA56" s="204"/>
      <c r="AB56" s="204"/>
      <c r="AC56" s="204"/>
      <c r="AD56" s="204"/>
      <c r="AE56" s="204"/>
      <c r="AF56" s="204"/>
      <c r="AG56" s="204"/>
      <c r="AH56" s="192"/>
      <c r="AI56" s="204"/>
      <c r="AJ56" s="192"/>
      <c r="AK56" s="219"/>
      <c r="AN56" s="224"/>
    </row>
    <row r="57" spans="1:41">
      <c r="A57" s="64">
        <v>18</v>
      </c>
      <c r="B57" s="98" t="s">
        <v>328</v>
      </c>
      <c r="C57" s="99"/>
      <c r="D57" s="99" t="s">
        <v>76</v>
      </c>
      <c r="E57" s="100" t="s">
        <v>32</v>
      </c>
      <c r="F57" s="86">
        <v>4</v>
      </c>
      <c r="G57" s="101" t="s">
        <v>289</v>
      </c>
      <c r="H57" s="102">
        <v>43899</v>
      </c>
      <c r="I57" s="164">
        <v>43901</v>
      </c>
      <c r="J57" s="165">
        <f t="shared" si="3"/>
        <v>2</v>
      </c>
      <c r="K57" s="166" t="s">
        <v>329</v>
      </c>
      <c r="L57" s="156">
        <v>3469549327</v>
      </c>
      <c r="M57" s="167">
        <v>20000</v>
      </c>
      <c r="O57" s="168"/>
      <c r="P57" s="169"/>
      <c r="Q57" s="169"/>
      <c r="R57" s="174"/>
      <c r="S57" s="174"/>
      <c r="U57" s="195"/>
      <c r="AA57" s="193"/>
      <c r="AB57" s="207"/>
      <c r="AC57" s="207"/>
      <c r="AD57" s="208"/>
      <c r="AE57" s="208"/>
      <c r="AF57" s="208"/>
      <c r="AG57" s="208"/>
      <c r="AH57" s="208"/>
      <c r="AI57" s="208"/>
      <c r="AJ57" s="208"/>
      <c r="AK57" s="208"/>
      <c r="AL57" s="226"/>
      <c r="AM57" s="208"/>
      <c r="AN57" s="226"/>
      <c r="AO57" s="140"/>
    </row>
    <row r="58" spans="1:41">
      <c r="A58" s="64">
        <v>19</v>
      </c>
      <c r="B58" s="48" t="s">
        <v>330</v>
      </c>
      <c r="C58" s="27" t="s">
        <v>297</v>
      </c>
      <c r="D58" s="48"/>
      <c r="E58" s="96" t="s">
        <v>33</v>
      </c>
      <c r="F58" s="103">
        <v>0</v>
      </c>
      <c r="G58" s="104" t="s">
        <v>289</v>
      </c>
      <c r="H58" s="105">
        <v>43900</v>
      </c>
      <c r="I58" s="105">
        <v>43902</v>
      </c>
      <c r="J58" s="170">
        <f t="shared" si="3"/>
        <v>2</v>
      </c>
      <c r="K58" s="48" t="s">
        <v>331</v>
      </c>
      <c r="L58" s="171">
        <v>3469751499</v>
      </c>
      <c r="M58" s="172">
        <v>9865</v>
      </c>
      <c r="O58" s="168"/>
      <c r="P58" s="169"/>
      <c r="Q58" s="169"/>
      <c r="R58" s="174"/>
      <c r="S58" s="174"/>
      <c r="U58" s="195"/>
      <c r="AA58" s="193"/>
      <c r="AB58" s="207"/>
      <c r="AC58" s="207"/>
      <c r="AD58" s="208"/>
      <c r="AE58" s="208"/>
      <c r="AF58" s="208"/>
      <c r="AG58" s="208"/>
      <c r="AH58" s="208"/>
      <c r="AI58" s="208"/>
      <c r="AJ58" s="208"/>
      <c r="AK58" s="208"/>
      <c r="AL58" s="226"/>
      <c r="AM58" s="208"/>
      <c r="AN58" s="226"/>
      <c r="AO58" s="140"/>
    </row>
    <row r="59" spans="1:41">
      <c r="A59" s="64">
        <v>20</v>
      </c>
      <c r="B59" s="48" t="s">
        <v>332</v>
      </c>
      <c r="C59" s="81"/>
      <c r="D59" s="48" t="s">
        <v>214</v>
      </c>
      <c r="E59" s="96" t="s">
        <v>33</v>
      </c>
      <c r="F59" s="103">
        <v>24</v>
      </c>
      <c r="G59" s="104" t="s">
        <v>289</v>
      </c>
      <c r="H59" s="105">
        <v>43903</v>
      </c>
      <c r="I59" s="105">
        <v>43903</v>
      </c>
      <c r="J59" s="170">
        <f t="shared" si="3"/>
        <v>0</v>
      </c>
      <c r="K59" s="48" t="s">
        <v>327</v>
      </c>
      <c r="L59" s="171">
        <v>355555332</v>
      </c>
      <c r="M59" s="172">
        <v>12000</v>
      </c>
      <c r="O59" s="173"/>
      <c r="P59" s="169"/>
      <c r="Q59" s="169"/>
      <c r="R59" s="174"/>
      <c r="S59" s="174"/>
      <c r="U59" s="195"/>
      <c r="AA59" s="193"/>
      <c r="AB59" s="207"/>
      <c r="AC59" s="207"/>
      <c r="AD59" s="208"/>
      <c r="AE59" s="208"/>
      <c r="AF59" s="208"/>
      <c r="AG59" s="208"/>
      <c r="AH59" s="208"/>
      <c r="AI59" s="208"/>
      <c r="AJ59" s="208"/>
      <c r="AK59" s="208"/>
      <c r="AL59" s="226"/>
      <c r="AM59" s="208"/>
      <c r="AN59" s="226"/>
      <c r="AO59" s="140"/>
    </row>
    <row r="60" spans="1:41">
      <c r="A60" s="64">
        <v>21</v>
      </c>
      <c r="B60" s="95" t="s">
        <v>333</v>
      </c>
      <c r="C60" s="35"/>
      <c r="D60" s="81" t="s">
        <v>273</v>
      </c>
      <c r="E60" s="96" t="s">
        <v>33</v>
      </c>
      <c r="F60" s="103">
        <v>46</v>
      </c>
      <c r="G60" s="104" t="s">
        <v>289</v>
      </c>
      <c r="H60" s="105">
        <v>43902</v>
      </c>
      <c r="I60" s="105">
        <v>43904</v>
      </c>
      <c r="J60" s="170">
        <f t="shared" si="3"/>
        <v>2</v>
      </c>
      <c r="K60" s="48" t="s">
        <v>334</v>
      </c>
      <c r="L60" s="171">
        <v>3469560408</v>
      </c>
      <c r="M60" s="172">
        <v>40000</v>
      </c>
      <c r="O60" s="173"/>
      <c r="P60" s="169"/>
      <c r="Q60" s="169"/>
      <c r="R60" s="196"/>
      <c r="S60" s="174"/>
      <c r="U60" s="195"/>
      <c r="AA60" s="193"/>
      <c r="AB60" s="209"/>
      <c r="AC60" s="209"/>
      <c r="AD60" s="208"/>
      <c r="AE60" s="208"/>
      <c r="AF60" s="208"/>
      <c r="AG60" s="208"/>
      <c r="AH60" s="208"/>
      <c r="AI60" s="208"/>
      <c r="AJ60" s="208"/>
      <c r="AK60" s="208"/>
      <c r="AL60" s="226"/>
      <c r="AM60" s="208"/>
      <c r="AN60" s="226"/>
      <c r="AO60" s="140"/>
    </row>
    <row r="61" spans="1:41" ht="15.75" customHeight="1">
      <c r="A61" s="64">
        <v>22</v>
      </c>
      <c r="B61" s="95" t="s">
        <v>335</v>
      </c>
      <c r="C61" s="27" t="s">
        <v>297</v>
      </c>
      <c r="D61" s="48"/>
      <c r="E61" s="96" t="s">
        <v>33</v>
      </c>
      <c r="F61" s="103">
        <v>64</v>
      </c>
      <c r="G61" s="104" t="s">
        <v>289</v>
      </c>
      <c r="H61" s="105">
        <v>43900</v>
      </c>
      <c r="I61" s="105">
        <v>43904</v>
      </c>
      <c r="J61" s="170">
        <f t="shared" si="3"/>
        <v>4</v>
      </c>
      <c r="K61" s="48" t="s">
        <v>336</v>
      </c>
      <c r="L61" s="171">
        <v>3555059909</v>
      </c>
      <c r="M61" s="172">
        <v>8878</v>
      </c>
      <c r="O61" s="173"/>
      <c r="P61" s="169"/>
      <c r="Q61" s="169"/>
      <c r="R61" s="196"/>
      <c r="S61" s="174"/>
      <c r="U61" s="195"/>
      <c r="AA61" s="193"/>
      <c r="AB61" s="209"/>
      <c r="AC61" s="209"/>
      <c r="AD61" s="208"/>
      <c r="AE61" s="208"/>
      <c r="AF61" s="208"/>
      <c r="AG61" s="208"/>
      <c r="AH61" s="208"/>
      <c r="AI61" s="208"/>
      <c r="AJ61" s="208"/>
      <c r="AK61" s="208"/>
      <c r="AL61" s="226"/>
      <c r="AM61" s="208"/>
      <c r="AN61" s="226"/>
      <c r="AO61" s="140"/>
    </row>
    <row r="62" spans="1:41">
      <c r="A62" s="64">
        <v>23</v>
      </c>
      <c r="B62" s="82" t="s">
        <v>337</v>
      </c>
      <c r="C62" s="27" t="s">
        <v>297</v>
      </c>
      <c r="D62" s="48"/>
      <c r="E62" s="96" t="s">
        <v>33</v>
      </c>
      <c r="F62" s="83">
        <v>63.928815879534604</v>
      </c>
      <c r="G62" s="104" t="s">
        <v>289</v>
      </c>
      <c r="H62" s="105">
        <v>43900</v>
      </c>
      <c r="I62" s="105">
        <v>43904</v>
      </c>
      <c r="J62" s="170">
        <f t="shared" si="3"/>
        <v>4</v>
      </c>
      <c r="K62" s="48" t="s">
        <v>336</v>
      </c>
      <c r="L62" s="171">
        <v>3555059909</v>
      </c>
      <c r="M62" s="172">
        <v>29402</v>
      </c>
      <c r="O62" s="174"/>
      <c r="P62" s="169"/>
      <c r="Q62" s="169"/>
      <c r="R62" s="196"/>
      <c r="S62" s="174"/>
      <c r="U62" s="195"/>
      <c r="AA62" s="193"/>
      <c r="AB62" s="210"/>
      <c r="AC62" s="210"/>
      <c r="AD62" s="208"/>
      <c r="AE62" s="208"/>
      <c r="AF62" s="208"/>
      <c r="AG62" s="208"/>
      <c r="AH62" s="208"/>
      <c r="AI62" s="208"/>
      <c r="AJ62" s="208"/>
      <c r="AK62" s="208"/>
      <c r="AL62" s="227"/>
      <c r="AM62" s="208"/>
      <c r="AN62" s="227"/>
      <c r="AO62" s="140"/>
    </row>
    <row r="63" spans="1:41">
      <c r="A63" s="64">
        <v>24</v>
      </c>
      <c r="B63" s="77" t="s">
        <v>338</v>
      </c>
      <c r="C63" s="81"/>
      <c r="D63" s="37" t="s">
        <v>214</v>
      </c>
      <c r="E63" s="85" t="s">
        <v>33</v>
      </c>
      <c r="F63" s="106">
        <v>25.924709103353901</v>
      </c>
      <c r="G63" s="65" t="s">
        <v>339</v>
      </c>
      <c r="H63" s="46">
        <v>43894</v>
      </c>
      <c r="I63" s="46">
        <v>43895</v>
      </c>
      <c r="J63" s="165">
        <f t="shared" si="3"/>
        <v>1</v>
      </c>
      <c r="K63" s="175" t="s">
        <v>340</v>
      </c>
      <c r="L63" s="156">
        <v>3452836894</v>
      </c>
      <c r="M63" s="139">
        <v>12000</v>
      </c>
      <c r="O63" s="174"/>
      <c r="P63" s="169"/>
      <c r="Q63" s="169"/>
      <c r="R63" s="197"/>
      <c r="S63" s="174"/>
      <c r="U63" s="195"/>
      <c r="AA63" s="193"/>
      <c r="AB63" s="209"/>
      <c r="AC63" s="209"/>
      <c r="AD63" s="208"/>
      <c r="AE63" s="208"/>
      <c r="AF63" s="208"/>
      <c r="AG63" s="208"/>
      <c r="AH63" s="208"/>
      <c r="AI63" s="208"/>
      <c r="AJ63" s="208"/>
      <c r="AK63" s="208"/>
      <c r="AL63" s="226"/>
      <c r="AM63" s="208"/>
      <c r="AN63" s="226"/>
      <c r="AO63" s="140"/>
    </row>
    <row r="64" spans="1:41">
      <c r="A64" s="64">
        <v>25</v>
      </c>
      <c r="B64" s="78" t="s">
        <v>341</v>
      </c>
      <c r="C64" s="81"/>
      <c r="D64" s="37" t="s">
        <v>342</v>
      </c>
      <c r="E64" s="85" t="s">
        <v>33</v>
      </c>
      <c r="F64" s="83">
        <v>22.9596167008898</v>
      </c>
      <c r="G64" s="65" t="s">
        <v>339</v>
      </c>
      <c r="H64" s="46">
        <v>43894</v>
      </c>
      <c r="I64" s="46">
        <v>43896</v>
      </c>
      <c r="J64" s="165">
        <f t="shared" si="3"/>
        <v>2</v>
      </c>
      <c r="K64" s="175" t="s">
        <v>317</v>
      </c>
      <c r="L64" s="156" t="s">
        <v>343</v>
      </c>
      <c r="M64" s="139">
        <v>24000</v>
      </c>
      <c r="O64" s="173"/>
      <c r="P64" s="169"/>
      <c r="Q64" s="169"/>
      <c r="R64" s="174"/>
      <c r="S64" s="174"/>
      <c r="U64" s="195"/>
      <c r="AA64" s="193"/>
      <c r="AB64" s="207"/>
      <c r="AC64" s="207"/>
      <c r="AD64" s="208"/>
      <c r="AE64" s="208"/>
      <c r="AF64" s="208"/>
      <c r="AG64" s="208"/>
      <c r="AH64" s="208"/>
      <c r="AI64" s="208"/>
      <c r="AJ64" s="208"/>
      <c r="AK64" s="208"/>
      <c r="AL64" s="226"/>
      <c r="AM64" s="208"/>
      <c r="AN64" s="226"/>
      <c r="AO64" s="140"/>
    </row>
    <row r="65" spans="1:41">
      <c r="A65" s="64">
        <v>26</v>
      </c>
      <c r="B65" s="82" t="s">
        <v>344</v>
      </c>
      <c r="C65" s="81"/>
      <c r="D65" s="37" t="s">
        <v>342</v>
      </c>
      <c r="E65" s="85" t="s">
        <v>33</v>
      </c>
      <c r="F65" s="229">
        <v>34.568104038329899</v>
      </c>
      <c r="G65" s="37" t="s">
        <v>345</v>
      </c>
      <c r="H65" s="230">
        <v>43902</v>
      </c>
      <c r="I65" s="230">
        <v>43903</v>
      </c>
      <c r="J65" s="165">
        <f t="shared" si="3"/>
        <v>1</v>
      </c>
      <c r="K65" s="175" t="s">
        <v>346</v>
      </c>
      <c r="L65" s="156">
        <v>3465676922</v>
      </c>
      <c r="M65" s="139">
        <v>24000</v>
      </c>
      <c r="O65" s="262"/>
      <c r="U65" s="195"/>
      <c r="AA65" s="193"/>
      <c r="AB65" s="209"/>
      <c r="AC65" s="209"/>
      <c r="AD65" s="208"/>
      <c r="AE65" s="208"/>
      <c r="AF65" s="208"/>
      <c r="AG65" s="208"/>
      <c r="AH65" s="208"/>
      <c r="AI65" s="208"/>
      <c r="AJ65" s="208"/>
      <c r="AK65" s="208"/>
      <c r="AL65" s="226"/>
      <c r="AM65" s="208"/>
      <c r="AN65" s="226"/>
      <c r="AO65" s="140"/>
    </row>
    <row r="66" spans="1:41">
      <c r="A66" s="64">
        <v>27</v>
      </c>
      <c r="B66" s="70" t="s">
        <v>311</v>
      </c>
      <c r="C66" s="66" t="s">
        <v>312</v>
      </c>
      <c r="D66" s="66"/>
      <c r="E66" s="231" t="s">
        <v>33</v>
      </c>
      <c r="F66" s="232">
        <v>14</v>
      </c>
      <c r="G66" s="26" t="s">
        <v>289</v>
      </c>
      <c r="H66" s="233">
        <v>43905</v>
      </c>
      <c r="I66" s="233">
        <v>43907</v>
      </c>
      <c r="J66" s="116">
        <f t="shared" si="3"/>
        <v>2</v>
      </c>
      <c r="K66" s="66" t="s">
        <v>324</v>
      </c>
      <c r="L66" s="231">
        <v>3129236223</v>
      </c>
      <c r="M66" s="263">
        <v>3419</v>
      </c>
      <c r="O66" s="262"/>
      <c r="U66" s="195"/>
      <c r="AA66" s="193"/>
      <c r="AB66" s="209"/>
      <c r="AC66" s="209"/>
      <c r="AD66" s="208"/>
      <c r="AE66" s="208"/>
      <c r="AF66" s="208"/>
      <c r="AG66" s="208"/>
      <c r="AH66" s="208"/>
      <c r="AI66" s="208"/>
      <c r="AJ66" s="208"/>
      <c r="AK66" s="208"/>
      <c r="AL66" s="226"/>
      <c r="AM66" s="208"/>
      <c r="AN66" s="226"/>
      <c r="AO66" s="140"/>
    </row>
    <row r="67" spans="1:41">
      <c r="A67" s="64">
        <v>28</v>
      </c>
      <c r="B67" s="70" t="s">
        <v>347</v>
      </c>
      <c r="C67" s="234"/>
      <c r="D67" s="66" t="s">
        <v>348</v>
      </c>
      <c r="E67" s="235" t="s">
        <v>33</v>
      </c>
      <c r="F67" s="232">
        <v>29</v>
      </c>
      <c r="G67" s="26" t="s">
        <v>289</v>
      </c>
      <c r="H67" s="233">
        <v>43906</v>
      </c>
      <c r="I67" s="233">
        <v>43907</v>
      </c>
      <c r="J67" s="116">
        <f t="shared" si="3"/>
        <v>1</v>
      </c>
      <c r="K67" s="66"/>
      <c r="L67" s="264"/>
      <c r="M67" s="263">
        <v>12000</v>
      </c>
      <c r="O67" s="262"/>
      <c r="U67" s="195"/>
      <c r="AA67" s="193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26"/>
      <c r="AM67" s="209"/>
      <c r="AN67" s="226"/>
      <c r="AO67" s="140"/>
    </row>
    <row r="68" spans="1:41" ht="15" customHeight="1">
      <c r="A68" s="64">
        <v>29</v>
      </c>
      <c r="B68" s="70" t="s">
        <v>349</v>
      </c>
      <c r="C68" s="234"/>
      <c r="D68" s="66" t="s">
        <v>350</v>
      </c>
      <c r="E68" s="235" t="s">
        <v>33</v>
      </c>
      <c r="F68" s="232">
        <v>24</v>
      </c>
      <c r="G68" s="26" t="s">
        <v>289</v>
      </c>
      <c r="H68" s="233">
        <v>43910</v>
      </c>
      <c r="I68" s="233">
        <v>43912</v>
      </c>
      <c r="J68" s="116">
        <f t="shared" si="3"/>
        <v>2</v>
      </c>
      <c r="K68" s="66" t="s">
        <v>327</v>
      </c>
      <c r="L68" s="265">
        <v>3555452550</v>
      </c>
      <c r="M68" s="263">
        <v>24000</v>
      </c>
      <c r="O68" s="266"/>
      <c r="U68" s="195"/>
      <c r="AA68" s="193"/>
      <c r="AB68" s="208"/>
      <c r="AC68" s="209"/>
      <c r="AD68" s="208"/>
      <c r="AE68" s="208"/>
      <c r="AF68" s="208"/>
      <c r="AG68" s="208"/>
      <c r="AH68" s="208"/>
      <c r="AI68" s="208"/>
      <c r="AJ68" s="208"/>
      <c r="AK68" s="208"/>
      <c r="AL68" s="226"/>
      <c r="AM68" s="208"/>
      <c r="AN68" s="226"/>
      <c r="AO68" s="140"/>
    </row>
    <row r="69" spans="1:41">
      <c r="A69" s="64">
        <v>30</v>
      </c>
      <c r="B69" s="236" t="s">
        <v>351</v>
      </c>
      <c r="C69" s="234" t="s">
        <v>84</v>
      </c>
      <c r="D69" s="66"/>
      <c r="E69" s="235" t="s">
        <v>33</v>
      </c>
      <c r="F69" s="237">
        <v>0</v>
      </c>
      <c r="G69" s="26" t="s">
        <v>289</v>
      </c>
      <c r="H69" s="233">
        <v>43910</v>
      </c>
      <c r="I69" s="233">
        <v>43911</v>
      </c>
      <c r="J69" s="116">
        <f t="shared" si="3"/>
        <v>1</v>
      </c>
      <c r="K69" s="66" t="s">
        <v>327</v>
      </c>
      <c r="L69" s="265">
        <v>3555452550</v>
      </c>
      <c r="M69" s="263">
        <v>10263</v>
      </c>
      <c r="O69" s="266"/>
      <c r="U69" s="195"/>
      <c r="AA69" s="193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25"/>
      <c r="AM69" s="309"/>
      <c r="AN69" s="226"/>
      <c r="AO69" s="332"/>
    </row>
    <row r="70" spans="1:41" ht="15.6">
      <c r="A70" s="64">
        <v>31</v>
      </c>
      <c r="B70" s="236" t="s">
        <v>352</v>
      </c>
      <c r="C70" s="74" t="s">
        <v>154</v>
      </c>
      <c r="D70" s="66"/>
      <c r="E70" s="235" t="s">
        <v>32</v>
      </c>
      <c r="F70" s="237">
        <v>49</v>
      </c>
      <c r="G70" s="26" t="s">
        <v>289</v>
      </c>
      <c r="H70" s="233">
        <v>43910</v>
      </c>
      <c r="I70" s="233">
        <v>43915</v>
      </c>
      <c r="J70" s="116">
        <f t="shared" si="3"/>
        <v>5</v>
      </c>
      <c r="K70" s="66" t="s">
        <v>324</v>
      </c>
      <c r="L70" s="265">
        <v>3555321745</v>
      </c>
      <c r="M70" s="263">
        <v>40000</v>
      </c>
      <c r="O70" s="262"/>
      <c r="U70" s="262"/>
      <c r="AA70" s="193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26"/>
      <c r="AM70" s="310"/>
      <c r="AN70" s="226"/>
      <c r="AO70" s="333"/>
    </row>
    <row r="71" spans="1:41">
      <c r="A71" s="64">
        <v>32</v>
      </c>
      <c r="B71" s="236" t="s">
        <v>353</v>
      </c>
      <c r="C71" s="35"/>
      <c r="D71" s="234" t="s">
        <v>354</v>
      </c>
      <c r="E71" s="235" t="s">
        <v>32</v>
      </c>
      <c r="F71" s="232">
        <v>42</v>
      </c>
      <c r="G71" s="26" t="s">
        <v>289</v>
      </c>
      <c r="H71" s="233">
        <v>43917</v>
      </c>
      <c r="I71" s="233">
        <v>43918</v>
      </c>
      <c r="J71" s="116">
        <f t="shared" si="3"/>
        <v>1</v>
      </c>
      <c r="K71" s="66" t="s">
        <v>329</v>
      </c>
      <c r="L71" s="264"/>
      <c r="M71" s="263">
        <v>5396</v>
      </c>
      <c r="O71" s="262"/>
      <c r="U71" s="195"/>
      <c r="AA71" s="193"/>
      <c r="AB71" s="311"/>
      <c r="AC71" s="311"/>
      <c r="AD71" s="312"/>
      <c r="AE71" s="313"/>
      <c r="AF71" s="313"/>
      <c r="AG71" s="313"/>
      <c r="AH71" s="312"/>
      <c r="AI71" s="312"/>
      <c r="AJ71" s="312"/>
      <c r="AK71" s="312"/>
      <c r="AL71" s="326"/>
      <c r="AM71" s="312"/>
      <c r="AN71" s="226"/>
      <c r="AO71" s="193"/>
    </row>
    <row r="72" spans="1:41">
      <c r="A72" s="64">
        <v>33</v>
      </c>
      <c r="B72" s="236" t="s">
        <v>355</v>
      </c>
      <c r="C72" s="234" t="s">
        <v>218</v>
      </c>
      <c r="D72" s="66"/>
      <c r="E72" s="235" t="s">
        <v>33</v>
      </c>
      <c r="F72" s="237">
        <v>26</v>
      </c>
      <c r="G72" s="26" t="s">
        <v>289</v>
      </c>
      <c r="H72" s="233">
        <v>43917</v>
      </c>
      <c r="I72" s="233">
        <v>43918</v>
      </c>
      <c r="J72" s="116">
        <f t="shared" si="3"/>
        <v>1</v>
      </c>
      <c r="K72" s="48" t="s">
        <v>336</v>
      </c>
      <c r="L72" s="265">
        <v>3129713054</v>
      </c>
      <c r="M72" s="263">
        <v>8649</v>
      </c>
      <c r="O72" s="262"/>
      <c r="U72" s="302"/>
      <c r="AA72" s="314"/>
      <c r="AB72" s="315"/>
      <c r="AC72" s="316"/>
      <c r="AD72" s="316"/>
      <c r="AE72" s="316"/>
      <c r="AF72" s="316"/>
      <c r="AG72" s="316"/>
      <c r="AH72" s="316"/>
      <c r="AI72" s="316"/>
      <c r="AJ72" s="316"/>
      <c r="AK72" s="316"/>
      <c r="AL72" s="326"/>
      <c r="AM72" s="316"/>
      <c r="AN72" s="226"/>
      <c r="AO72" s="334"/>
    </row>
    <row r="73" spans="1:41">
      <c r="A73" s="64">
        <v>34</v>
      </c>
      <c r="B73" s="66" t="s">
        <v>356</v>
      </c>
      <c r="C73" s="234"/>
      <c r="D73" s="66" t="s">
        <v>67</v>
      </c>
      <c r="E73" s="235" t="s">
        <v>33</v>
      </c>
      <c r="F73" s="237">
        <v>23</v>
      </c>
      <c r="G73" s="26" t="s">
        <v>289</v>
      </c>
      <c r="H73" s="233">
        <v>43920</v>
      </c>
      <c r="I73" s="233">
        <v>43922</v>
      </c>
      <c r="J73" s="116">
        <f t="shared" si="3"/>
        <v>2</v>
      </c>
      <c r="K73" s="48" t="s">
        <v>336</v>
      </c>
      <c r="L73" s="265">
        <v>3124177783</v>
      </c>
      <c r="M73" s="263">
        <v>24000</v>
      </c>
      <c r="O73" s="262"/>
      <c r="U73" s="302"/>
      <c r="AA73" s="314"/>
      <c r="AB73" s="315"/>
      <c r="AC73" s="316"/>
      <c r="AD73" s="316"/>
      <c r="AE73" s="316"/>
      <c r="AF73" s="316"/>
      <c r="AG73" s="316"/>
      <c r="AH73" s="316"/>
      <c r="AI73" s="316"/>
      <c r="AJ73" s="316"/>
      <c r="AK73" s="316"/>
      <c r="AL73" s="326"/>
      <c r="AM73" s="316"/>
      <c r="AN73" s="226"/>
      <c r="AO73" s="334"/>
    </row>
    <row r="74" spans="1:41">
      <c r="A74" s="64">
        <v>35</v>
      </c>
      <c r="B74" s="37" t="s">
        <v>357</v>
      </c>
      <c r="C74" s="37" t="s">
        <v>316</v>
      </c>
      <c r="D74" s="37"/>
      <c r="E74" s="37" t="s">
        <v>32</v>
      </c>
      <c r="F74" s="76">
        <v>16</v>
      </c>
      <c r="G74" s="37" t="s">
        <v>289</v>
      </c>
      <c r="H74" s="34">
        <v>43892</v>
      </c>
      <c r="I74" s="34">
        <v>43893</v>
      </c>
      <c r="J74" s="37">
        <v>1</v>
      </c>
      <c r="K74" s="175" t="s">
        <v>340</v>
      </c>
      <c r="L74" s="37"/>
      <c r="M74" s="267">
        <v>10459</v>
      </c>
      <c r="O74" s="268"/>
      <c r="U74" s="302"/>
      <c r="AA74" s="314"/>
      <c r="AB74" s="315"/>
      <c r="AC74" s="316"/>
      <c r="AD74" s="316"/>
      <c r="AE74" s="316"/>
      <c r="AF74" s="316"/>
      <c r="AG74" s="316"/>
      <c r="AH74" s="316"/>
      <c r="AI74" s="316"/>
      <c r="AJ74" s="316"/>
      <c r="AK74" s="316"/>
      <c r="AL74" s="326"/>
      <c r="AM74" s="316"/>
      <c r="AN74" s="226"/>
      <c r="AO74" s="334"/>
    </row>
    <row r="75" spans="1:41">
      <c r="A75" s="64">
        <v>36</v>
      </c>
      <c r="B75" s="77" t="s">
        <v>358</v>
      </c>
      <c r="C75" s="35"/>
      <c r="D75" s="27" t="s">
        <v>157</v>
      </c>
      <c r="E75" s="77" t="s">
        <v>32</v>
      </c>
      <c r="F75" s="238">
        <v>78</v>
      </c>
      <c r="G75" s="37" t="s">
        <v>289</v>
      </c>
      <c r="H75" s="79">
        <v>43888</v>
      </c>
      <c r="I75" s="239">
        <v>43894</v>
      </c>
      <c r="J75" s="138">
        <v>6</v>
      </c>
      <c r="K75" s="175" t="s">
        <v>317</v>
      </c>
      <c r="L75" s="269"/>
      <c r="M75" s="158">
        <v>40000</v>
      </c>
      <c r="O75" s="168"/>
      <c r="U75" s="302"/>
      <c r="AA75" s="314"/>
      <c r="AB75" s="315"/>
      <c r="AC75" s="316"/>
      <c r="AD75" s="316"/>
      <c r="AE75" s="316"/>
      <c r="AF75" s="316"/>
      <c r="AG75" s="316"/>
      <c r="AH75" s="316"/>
      <c r="AI75" s="316"/>
      <c r="AJ75" s="316"/>
      <c r="AK75" s="316"/>
      <c r="AL75" s="326"/>
      <c r="AM75" s="316"/>
      <c r="AN75" s="226"/>
      <c r="AO75" s="334"/>
    </row>
    <row r="76" spans="1:41">
      <c r="A76" s="64">
        <v>37</v>
      </c>
      <c r="B76" s="77" t="s">
        <v>359</v>
      </c>
      <c r="C76" s="35"/>
      <c r="D76" s="27" t="s">
        <v>360</v>
      </c>
      <c r="E76" s="77" t="s">
        <v>32</v>
      </c>
      <c r="F76" s="238">
        <v>44</v>
      </c>
      <c r="G76" s="37" t="s">
        <v>289</v>
      </c>
      <c r="H76" s="239">
        <v>43893</v>
      </c>
      <c r="I76" s="239">
        <v>43895</v>
      </c>
      <c r="J76" s="138">
        <v>2</v>
      </c>
      <c r="K76" s="175" t="s">
        <v>346</v>
      </c>
      <c r="L76" s="77"/>
      <c r="M76" s="158">
        <v>40000</v>
      </c>
      <c r="O76" s="168"/>
      <c r="U76" s="302"/>
      <c r="AA76" s="314"/>
      <c r="AB76" s="315"/>
      <c r="AC76" s="316"/>
      <c r="AD76" s="316"/>
      <c r="AE76" s="316"/>
      <c r="AF76" s="316"/>
      <c r="AG76" s="316"/>
      <c r="AH76" s="316"/>
      <c r="AI76" s="316"/>
      <c r="AJ76" s="316"/>
      <c r="AK76" s="316"/>
      <c r="AL76" s="326"/>
      <c r="AM76" s="316"/>
      <c r="AN76" s="226"/>
      <c r="AO76" s="334"/>
    </row>
    <row r="77" spans="1:41">
      <c r="A77" s="64">
        <v>38</v>
      </c>
      <c r="B77" s="77" t="s">
        <v>361</v>
      </c>
      <c r="C77" s="78" t="s">
        <v>297</v>
      </c>
      <c r="D77" s="78"/>
      <c r="E77" s="78" t="s">
        <v>32</v>
      </c>
      <c r="F77" s="83">
        <v>44</v>
      </c>
      <c r="G77" s="37" t="s">
        <v>289</v>
      </c>
      <c r="H77" s="239">
        <v>43895</v>
      </c>
      <c r="I77" s="239">
        <v>43900</v>
      </c>
      <c r="J77" s="159">
        <v>5</v>
      </c>
      <c r="K77" s="66" t="s">
        <v>324</v>
      </c>
      <c r="L77" s="78">
        <v>3139886085</v>
      </c>
      <c r="M77" s="270">
        <v>28938</v>
      </c>
      <c r="O77" s="168"/>
      <c r="U77" s="262"/>
      <c r="AA77" s="303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26"/>
      <c r="AM77" s="317"/>
      <c r="AN77" s="226"/>
      <c r="AO77" s="333"/>
    </row>
    <row r="78" spans="1:41">
      <c r="A78" s="64">
        <v>39</v>
      </c>
      <c r="B78" s="37" t="s">
        <v>362</v>
      </c>
      <c r="C78" s="35"/>
      <c r="D78" s="37" t="s">
        <v>360</v>
      </c>
      <c r="E78" s="37" t="s">
        <v>32</v>
      </c>
      <c r="F78" s="240">
        <v>43</v>
      </c>
      <c r="G78" s="37" t="s">
        <v>289</v>
      </c>
      <c r="H78" s="46">
        <v>43902</v>
      </c>
      <c r="I78" s="46">
        <v>43906</v>
      </c>
      <c r="J78" s="37">
        <v>4</v>
      </c>
      <c r="K78" s="66"/>
      <c r="L78" s="87"/>
      <c r="M78" s="139">
        <v>40000</v>
      </c>
      <c r="O78" s="168"/>
      <c r="U78" s="262"/>
      <c r="AA78" s="303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26"/>
      <c r="AM78" s="317"/>
      <c r="AN78" s="226"/>
      <c r="AO78" s="333"/>
    </row>
    <row r="79" spans="1:41">
      <c r="A79" s="64">
        <v>40</v>
      </c>
      <c r="B79" s="175" t="s">
        <v>363</v>
      </c>
      <c r="C79" s="27" t="s">
        <v>364</v>
      </c>
      <c r="D79" s="241"/>
      <c r="E79" s="37" t="s">
        <v>32</v>
      </c>
      <c r="F79" s="76">
        <v>74</v>
      </c>
      <c r="G79" s="37" t="s">
        <v>289</v>
      </c>
      <c r="H79" s="242">
        <v>43905</v>
      </c>
      <c r="I79" s="271">
        <v>43908</v>
      </c>
      <c r="J79" s="138">
        <v>3</v>
      </c>
      <c r="K79" s="66" t="s">
        <v>327</v>
      </c>
      <c r="L79" s="87"/>
      <c r="M79" s="139">
        <v>32165</v>
      </c>
      <c r="O79" s="168"/>
      <c r="U79" s="262"/>
      <c r="AA79" s="303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26"/>
      <c r="AM79" s="317"/>
      <c r="AN79" s="226"/>
      <c r="AO79" s="333"/>
    </row>
    <row r="80" spans="1:41">
      <c r="A80" s="64">
        <v>41</v>
      </c>
      <c r="B80" s="175" t="s">
        <v>365</v>
      </c>
      <c r="C80" s="241" t="s">
        <v>366</v>
      </c>
      <c r="D80" s="241"/>
      <c r="E80" s="27" t="s">
        <v>33</v>
      </c>
      <c r="F80" s="240">
        <v>60</v>
      </c>
      <c r="G80" s="37" t="s">
        <v>289</v>
      </c>
      <c r="H80" s="242">
        <v>43908</v>
      </c>
      <c r="I80" s="242">
        <v>43914</v>
      </c>
      <c r="J80" s="138">
        <v>6</v>
      </c>
      <c r="K80" s="66" t="s">
        <v>327</v>
      </c>
      <c r="L80" s="87"/>
      <c r="M80" s="272">
        <v>4170</v>
      </c>
      <c r="O80" s="273"/>
      <c r="U80" s="303"/>
      <c r="AA80" s="303"/>
      <c r="AB80" s="317"/>
      <c r="AC80" s="317"/>
      <c r="AD80" s="317"/>
      <c r="AE80" s="303"/>
      <c r="AF80" s="303"/>
      <c r="AG80" s="303"/>
      <c r="AH80" s="317"/>
      <c r="AI80" s="317"/>
      <c r="AJ80" s="317"/>
      <c r="AK80" s="317"/>
      <c r="AL80" s="326"/>
      <c r="AM80" s="311"/>
      <c r="AN80" s="226"/>
      <c r="AO80" s="303"/>
    </row>
    <row r="81" spans="1:44">
      <c r="A81" s="64">
        <v>42</v>
      </c>
      <c r="B81" s="243" t="s">
        <v>363</v>
      </c>
      <c r="C81" s="35"/>
      <c r="D81" s="243" t="s">
        <v>367</v>
      </c>
      <c r="E81" s="243" t="s">
        <v>32</v>
      </c>
      <c r="F81" s="244">
        <v>74</v>
      </c>
      <c r="G81" s="37" t="s">
        <v>289</v>
      </c>
      <c r="H81" s="245">
        <v>43900</v>
      </c>
      <c r="I81" s="245">
        <v>43903</v>
      </c>
      <c r="J81" s="274">
        <v>3</v>
      </c>
      <c r="K81" s="66" t="s">
        <v>324</v>
      </c>
      <c r="L81" s="243"/>
      <c r="M81" s="272">
        <v>7790</v>
      </c>
      <c r="O81" s="273"/>
      <c r="U81" s="195"/>
      <c r="AA81" s="303"/>
      <c r="AB81" s="207"/>
      <c r="AC81" s="193"/>
      <c r="AD81" s="207"/>
      <c r="AE81" s="207"/>
      <c r="AF81" s="209"/>
      <c r="AG81" s="207"/>
      <c r="AH81" s="207"/>
      <c r="AI81" s="207"/>
      <c r="AJ81" s="207"/>
      <c r="AK81" s="207"/>
      <c r="AL81" s="326"/>
      <c r="AM81" s="207"/>
      <c r="AN81" s="226"/>
      <c r="AO81" s="140"/>
    </row>
    <row r="82" spans="1:44">
      <c r="A82" s="64">
        <v>43</v>
      </c>
      <c r="B82" s="85" t="s">
        <v>368</v>
      </c>
      <c r="C82" s="37" t="s">
        <v>156</v>
      </c>
      <c r="D82" s="37"/>
      <c r="E82" s="246" t="s">
        <v>33</v>
      </c>
      <c r="F82" s="247">
        <v>21</v>
      </c>
      <c r="G82" s="37" t="s">
        <v>289</v>
      </c>
      <c r="H82" s="34">
        <v>43890</v>
      </c>
      <c r="I82" s="34">
        <v>43892</v>
      </c>
      <c r="J82" s="138">
        <v>2</v>
      </c>
      <c r="K82" s="66" t="s">
        <v>329</v>
      </c>
      <c r="L82" s="37"/>
      <c r="M82" s="270">
        <v>6630</v>
      </c>
      <c r="O82" s="273"/>
      <c r="U82" s="195"/>
      <c r="AA82" s="318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27"/>
      <c r="AM82" s="193"/>
      <c r="AN82" s="328"/>
      <c r="AO82" s="193"/>
      <c r="AR82" s="335"/>
    </row>
    <row r="83" spans="1:44">
      <c r="A83" s="64">
        <v>44</v>
      </c>
      <c r="B83" s="85" t="s">
        <v>369</v>
      </c>
      <c r="C83" s="37" t="s">
        <v>297</v>
      </c>
      <c r="D83" s="37"/>
      <c r="E83" s="175" t="s">
        <v>32</v>
      </c>
      <c r="F83" s="247">
        <v>1</v>
      </c>
      <c r="G83" s="37" t="s">
        <v>289</v>
      </c>
      <c r="H83" s="34">
        <v>43891</v>
      </c>
      <c r="I83" s="34">
        <v>43893</v>
      </c>
      <c r="J83" s="138">
        <v>2</v>
      </c>
      <c r="K83" s="275"/>
      <c r="L83" s="37"/>
      <c r="M83" s="270">
        <v>7537</v>
      </c>
      <c r="O83" s="56"/>
      <c r="U83" s="195"/>
      <c r="AA83" s="318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27"/>
      <c r="AM83" s="193"/>
      <c r="AN83" s="328"/>
      <c r="AO83" s="193"/>
      <c r="AR83" s="336"/>
    </row>
    <row r="84" spans="1:44">
      <c r="A84" s="64">
        <v>45</v>
      </c>
      <c r="B84" s="37" t="s">
        <v>370</v>
      </c>
      <c r="C84" s="37" t="s">
        <v>371</v>
      </c>
      <c r="D84" s="37"/>
      <c r="E84" s="27" t="s">
        <v>33</v>
      </c>
      <c r="F84" s="240">
        <v>8</v>
      </c>
      <c r="G84" s="37" t="s">
        <v>289</v>
      </c>
      <c r="H84" s="34">
        <v>43897</v>
      </c>
      <c r="I84" s="34">
        <v>43903</v>
      </c>
      <c r="J84" s="138">
        <v>6</v>
      </c>
      <c r="K84" s="276"/>
      <c r="L84" s="37"/>
      <c r="M84" s="277">
        <v>15472</v>
      </c>
      <c r="O84" s="56"/>
      <c r="U84" s="195"/>
      <c r="AA84" s="318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27"/>
      <c r="AM84" s="193"/>
      <c r="AN84" s="328"/>
      <c r="AO84" s="193"/>
      <c r="AR84" s="193"/>
    </row>
    <row r="85" spans="1:44">
      <c r="A85" s="64">
        <v>46</v>
      </c>
      <c r="B85" s="37" t="s">
        <v>372</v>
      </c>
      <c r="C85" s="35"/>
      <c r="D85" s="37" t="s">
        <v>373</v>
      </c>
      <c r="E85" s="37" t="s">
        <v>33</v>
      </c>
      <c r="F85" s="240">
        <v>17</v>
      </c>
      <c r="G85" s="37" t="s">
        <v>289</v>
      </c>
      <c r="H85" s="34">
        <v>43912</v>
      </c>
      <c r="I85" s="34">
        <v>43914</v>
      </c>
      <c r="J85" s="37">
        <v>2</v>
      </c>
      <c r="K85" s="276"/>
      <c r="L85" s="241"/>
      <c r="M85" s="139">
        <v>7069</v>
      </c>
      <c r="O85" s="56"/>
      <c r="U85" s="303"/>
      <c r="AA85" s="318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29"/>
      <c r="AM85" s="311"/>
      <c r="AN85" s="328"/>
      <c r="AO85" s="303"/>
      <c r="AR85" s="193"/>
    </row>
    <row r="86" spans="1:44">
      <c r="A86" s="64">
        <v>47</v>
      </c>
      <c r="B86" s="37" t="s">
        <v>374</v>
      </c>
      <c r="C86" s="35"/>
      <c r="D86" s="37" t="s">
        <v>223</v>
      </c>
      <c r="E86" s="246" t="s">
        <v>33</v>
      </c>
      <c r="F86" s="240">
        <v>17</v>
      </c>
      <c r="G86" s="37" t="s">
        <v>375</v>
      </c>
      <c r="H86" s="34">
        <v>43888</v>
      </c>
      <c r="I86" s="34">
        <v>43892</v>
      </c>
      <c r="J86" s="138">
        <v>4</v>
      </c>
      <c r="K86" s="278"/>
      <c r="L86" s="37"/>
      <c r="M86" s="139">
        <v>7910</v>
      </c>
      <c r="O86" s="56"/>
      <c r="U86" s="195"/>
      <c r="AA86" s="320"/>
      <c r="AB86" s="321"/>
      <c r="AC86" s="322"/>
      <c r="AD86" s="322"/>
      <c r="AE86" s="185"/>
      <c r="AF86" s="322"/>
      <c r="AG86" s="322"/>
      <c r="AH86" s="322"/>
      <c r="AI86" s="322"/>
      <c r="AJ86" s="322"/>
      <c r="AK86" s="322"/>
      <c r="AL86" s="329"/>
      <c r="AM86" s="330"/>
      <c r="AN86" s="330"/>
      <c r="AO86" s="140"/>
    </row>
    <row r="87" spans="1:44">
      <c r="A87" s="64">
        <v>48</v>
      </c>
      <c r="B87" s="37" t="s">
        <v>376</v>
      </c>
      <c r="C87" s="37" t="s">
        <v>84</v>
      </c>
      <c r="D87" s="37"/>
      <c r="E87" s="37" t="s">
        <v>32</v>
      </c>
      <c r="F87" s="76">
        <v>0</v>
      </c>
      <c r="G87" s="37" t="s">
        <v>289</v>
      </c>
      <c r="H87" s="34">
        <v>43890</v>
      </c>
      <c r="I87" s="34">
        <v>43892</v>
      </c>
      <c r="J87" s="37">
        <v>2</v>
      </c>
      <c r="K87" s="278"/>
      <c r="L87" s="37"/>
      <c r="M87" s="267">
        <v>9777</v>
      </c>
      <c r="O87" s="56"/>
      <c r="U87" s="195"/>
      <c r="AA87" s="193"/>
      <c r="AB87" s="209"/>
      <c r="AC87" s="209"/>
      <c r="AD87" s="207"/>
      <c r="AE87" s="207"/>
      <c r="AF87" s="207"/>
      <c r="AG87" s="207"/>
      <c r="AH87" s="207"/>
      <c r="AI87" s="207"/>
      <c r="AJ87" s="207"/>
      <c r="AK87" s="207"/>
      <c r="AL87" s="226"/>
      <c r="AM87" s="209"/>
      <c r="AN87" s="226"/>
      <c r="AO87" s="140"/>
    </row>
    <row r="88" spans="1:44">
      <c r="A88" s="64">
        <v>49</v>
      </c>
      <c r="B88" s="37" t="s">
        <v>377</v>
      </c>
      <c r="C88" s="35"/>
      <c r="D88" s="37" t="s">
        <v>378</v>
      </c>
      <c r="E88" s="37" t="s">
        <v>32</v>
      </c>
      <c r="F88" s="76">
        <v>72</v>
      </c>
      <c r="G88" s="37" t="s">
        <v>289</v>
      </c>
      <c r="H88" s="34">
        <v>43892</v>
      </c>
      <c r="I88" s="34">
        <v>43893</v>
      </c>
      <c r="J88" s="37">
        <v>1</v>
      </c>
      <c r="K88" s="278"/>
      <c r="L88" s="37">
        <v>3555637186</v>
      </c>
      <c r="M88" s="267">
        <v>13563</v>
      </c>
      <c r="O88" s="56"/>
      <c r="U88" s="304"/>
      <c r="AA88" s="313"/>
      <c r="AB88" s="309"/>
      <c r="AC88" s="309"/>
      <c r="AD88" s="323"/>
      <c r="AE88" s="323"/>
      <c r="AF88" s="323"/>
      <c r="AG88" s="323"/>
      <c r="AH88" s="323"/>
      <c r="AI88" s="323"/>
      <c r="AJ88" s="323"/>
      <c r="AK88" s="323"/>
      <c r="AL88" s="325"/>
      <c r="AM88" s="309"/>
      <c r="AN88" s="325"/>
      <c r="AO88" s="337"/>
    </row>
    <row r="89" spans="1:44">
      <c r="A89" s="64">
        <v>50</v>
      </c>
      <c r="B89" s="77" t="s">
        <v>379</v>
      </c>
      <c r="C89" s="78" t="s">
        <v>297</v>
      </c>
      <c r="D89" s="78"/>
      <c r="E89" s="175" t="s">
        <v>32</v>
      </c>
      <c r="F89" s="248">
        <v>13</v>
      </c>
      <c r="G89" s="27" t="s">
        <v>289</v>
      </c>
      <c r="H89" s="79">
        <v>43895</v>
      </c>
      <c r="I89" s="79">
        <v>43897</v>
      </c>
      <c r="J89" s="138">
        <v>2</v>
      </c>
      <c r="K89" s="278"/>
      <c r="L89" s="279"/>
      <c r="M89" s="158">
        <v>16567</v>
      </c>
      <c r="O89" s="56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187"/>
      <c r="AG89" s="305"/>
      <c r="AH89" s="331"/>
      <c r="AI89" s="115"/>
      <c r="AL89" s="115"/>
      <c r="AN89" s="223"/>
      <c r="AO89" s="115"/>
    </row>
    <row r="90" spans="1:44">
      <c r="A90" s="64">
        <v>51</v>
      </c>
      <c r="B90" s="77" t="s">
        <v>380</v>
      </c>
      <c r="C90" s="27" t="s">
        <v>381</v>
      </c>
      <c r="D90" s="27"/>
      <c r="E90" s="175" t="s">
        <v>33</v>
      </c>
      <c r="F90" s="248">
        <v>45</v>
      </c>
      <c r="G90" s="27" t="s">
        <v>289</v>
      </c>
      <c r="H90" s="79">
        <v>43893</v>
      </c>
      <c r="I90" s="79">
        <v>43896</v>
      </c>
      <c r="J90" s="138">
        <v>3</v>
      </c>
      <c r="K90" s="280"/>
      <c r="L90" s="279"/>
      <c r="M90" s="158">
        <v>21031</v>
      </c>
      <c r="O90" s="56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187"/>
      <c r="AG90" s="305"/>
      <c r="AH90" s="331"/>
      <c r="AI90" s="115"/>
      <c r="AL90" s="115"/>
      <c r="AN90" s="223"/>
      <c r="AO90" s="115"/>
    </row>
    <row r="91" spans="1:44">
      <c r="A91" s="64">
        <v>52</v>
      </c>
      <c r="B91" s="77" t="s">
        <v>382</v>
      </c>
      <c r="C91" s="35"/>
      <c r="D91" s="246" t="s">
        <v>73</v>
      </c>
      <c r="E91" s="175" t="s">
        <v>33</v>
      </c>
      <c r="F91" s="248">
        <v>14</v>
      </c>
      <c r="G91" s="27" t="s">
        <v>289</v>
      </c>
      <c r="H91" s="79">
        <v>43894</v>
      </c>
      <c r="I91" s="79">
        <v>43896</v>
      </c>
      <c r="J91" s="138">
        <v>2</v>
      </c>
      <c r="K91" s="281"/>
      <c r="L91" s="279"/>
      <c r="M91" s="158">
        <v>20834</v>
      </c>
      <c r="O91" s="218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187"/>
      <c r="AG91" s="305"/>
      <c r="AH91" s="331"/>
      <c r="AI91" s="115"/>
      <c r="AL91" s="115"/>
      <c r="AN91" s="223"/>
      <c r="AO91" s="115"/>
    </row>
    <row r="92" spans="1:44">
      <c r="A92" s="64">
        <v>53</v>
      </c>
      <c r="B92" s="77" t="s">
        <v>383</v>
      </c>
      <c r="C92" s="78" t="s">
        <v>233</v>
      </c>
      <c r="D92" s="27"/>
      <c r="E92" s="175" t="s">
        <v>32</v>
      </c>
      <c r="F92" s="248">
        <v>72</v>
      </c>
      <c r="G92" s="27" t="s">
        <v>289</v>
      </c>
      <c r="H92" s="79">
        <v>43896</v>
      </c>
      <c r="I92" s="79">
        <v>43898</v>
      </c>
      <c r="J92" s="138">
        <v>2</v>
      </c>
      <c r="K92" s="281"/>
      <c r="L92" s="279"/>
      <c r="M92" s="158">
        <v>23511</v>
      </c>
      <c r="O92" s="218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187"/>
      <c r="AG92" s="305"/>
      <c r="AH92" s="331"/>
      <c r="AI92" s="115"/>
      <c r="AL92" s="115"/>
      <c r="AN92" s="223"/>
      <c r="AO92" s="115"/>
    </row>
    <row r="93" spans="1:44">
      <c r="A93" s="64">
        <v>54</v>
      </c>
      <c r="B93" s="77" t="s">
        <v>384</v>
      </c>
      <c r="C93" s="35"/>
      <c r="D93" s="84" t="s">
        <v>75</v>
      </c>
      <c r="E93" s="77" t="s">
        <v>33</v>
      </c>
      <c r="F93" s="248">
        <v>37</v>
      </c>
      <c r="G93" s="249" t="s">
        <v>289</v>
      </c>
      <c r="H93" s="79">
        <v>43898</v>
      </c>
      <c r="I93" s="79">
        <v>43901</v>
      </c>
      <c r="J93" s="138">
        <v>3</v>
      </c>
      <c r="K93" s="282"/>
      <c r="L93" s="243">
        <v>3139886085</v>
      </c>
      <c r="M93" s="270">
        <v>35000</v>
      </c>
      <c r="O93" s="218"/>
      <c r="P93" s="283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187"/>
      <c r="AG93" s="305"/>
      <c r="AH93" s="331"/>
      <c r="AI93" s="115"/>
      <c r="AL93" s="115"/>
      <c r="AN93" s="223"/>
      <c r="AO93" s="115"/>
    </row>
    <row r="94" spans="1:44" ht="15.75" customHeight="1">
      <c r="A94" s="64">
        <v>55</v>
      </c>
      <c r="B94" s="77" t="s">
        <v>385</v>
      </c>
      <c r="C94" s="35"/>
      <c r="D94" s="84" t="s">
        <v>75</v>
      </c>
      <c r="E94" s="77" t="s">
        <v>33</v>
      </c>
      <c r="F94" s="248">
        <v>53</v>
      </c>
      <c r="G94" s="249" t="s">
        <v>289</v>
      </c>
      <c r="H94" s="79">
        <v>43899</v>
      </c>
      <c r="I94" s="79">
        <v>43902</v>
      </c>
      <c r="J94" s="138">
        <v>3</v>
      </c>
      <c r="K94" s="282"/>
      <c r="L94" s="243">
        <v>3555642785</v>
      </c>
      <c r="M94" s="270">
        <v>40000</v>
      </c>
      <c r="O94" s="218"/>
      <c r="P94" s="283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187"/>
      <c r="AG94" s="305"/>
      <c r="AH94" s="331"/>
      <c r="AI94" s="115"/>
      <c r="AL94" s="115"/>
      <c r="AN94" s="223"/>
      <c r="AO94" s="115"/>
    </row>
    <row r="95" spans="1:44">
      <c r="A95" s="64">
        <v>56</v>
      </c>
      <c r="B95" s="98" t="s">
        <v>386</v>
      </c>
      <c r="C95" s="250" t="s">
        <v>387</v>
      </c>
      <c r="D95" s="250"/>
      <c r="E95" s="98" t="s">
        <v>33</v>
      </c>
      <c r="F95" s="251">
        <v>31</v>
      </c>
      <c r="G95" s="99" t="s">
        <v>289</v>
      </c>
      <c r="H95" s="102">
        <v>43901</v>
      </c>
      <c r="I95" s="102">
        <v>43902</v>
      </c>
      <c r="J95" s="138">
        <v>1</v>
      </c>
      <c r="K95" s="282"/>
      <c r="L95" s="243"/>
      <c r="M95" s="284">
        <v>14416</v>
      </c>
      <c r="O95" s="218"/>
      <c r="P95" s="283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187"/>
      <c r="AG95" s="305"/>
      <c r="AH95" s="331"/>
      <c r="AI95" s="115"/>
      <c r="AL95" s="115"/>
      <c r="AN95" s="223"/>
      <c r="AO95" s="115"/>
    </row>
    <row r="96" spans="1:44" ht="15.75" customHeight="1">
      <c r="A96" s="64">
        <v>57</v>
      </c>
      <c r="B96" s="48" t="s">
        <v>388</v>
      </c>
      <c r="C96" s="48"/>
      <c r="D96" s="48" t="s">
        <v>389</v>
      </c>
      <c r="E96" s="48" t="s">
        <v>33</v>
      </c>
      <c r="F96" s="252">
        <v>61</v>
      </c>
      <c r="G96" s="104" t="s">
        <v>289</v>
      </c>
      <c r="H96" s="69">
        <v>43900</v>
      </c>
      <c r="I96" s="69">
        <v>43903</v>
      </c>
      <c r="J96" s="146">
        <v>3</v>
      </c>
      <c r="K96" s="282"/>
      <c r="L96" s="243"/>
      <c r="M96" s="285">
        <v>13345</v>
      </c>
      <c r="O96" s="218"/>
      <c r="P96" s="283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187"/>
      <c r="AG96" s="305"/>
      <c r="AH96" s="331"/>
      <c r="AI96" s="115"/>
      <c r="AL96" s="115"/>
      <c r="AN96" s="223"/>
      <c r="AO96" s="115"/>
    </row>
    <row r="97" spans="1:41">
      <c r="A97" s="64">
        <v>58</v>
      </c>
      <c r="B97" s="175" t="s">
        <v>390</v>
      </c>
      <c r="C97" s="27" t="s">
        <v>364</v>
      </c>
      <c r="D97" s="27"/>
      <c r="E97" s="246" t="s">
        <v>32</v>
      </c>
      <c r="F97" s="253">
        <v>90</v>
      </c>
      <c r="G97" s="27" t="s">
        <v>289</v>
      </c>
      <c r="H97" s="28">
        <v>43902</v>
      </c>
      <c r="I97" s="28">
        <v>43907</v>
      </c>
      <c r="J97" s="138">
        <v>5</v>
      </c>
      <c r="K97" s="282"/>
      <c r="L97" s="27"/>
      <c r="M97" s="286">
        <v>7918</v>
      </c>
      <c r="O97" s="218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187"/>
      <c r="AG97" s="305"/>
      <c r="AH97" s="331"/>
      <c r="AI97" s="115"/>
      <c r="AL97" s="115"/>
      <c r="AN97" s="223"/>
      <c r="AO97" s="115"/>
    </row>
    <row r="98" spans="1:41">
      <c r="A98" s="64">
        <v>59</v>
      </c>
      <c r="B98" s="175" t="s">
        <v>391</v>
      </c>
      <c r="C98" s="37" t="s">
        <v>156</v>
      </c>
      <c r="D98" s="37"/>
      <c r="E98" s="254" t="s">
        <v>33</v>
      </c>
      <c r="F98" s="253">
        <v>48</v>
      </c>
      <c r="G98" s="255" t="s">
        <v>289</v>
      </c>
      <c r="H98" s="46">
        <v>43905</v>
      </c>
      <c r="I98" s="46">
        <v>43908</v>
      </c>
      <c r="J98" s="138">
        <v>3</v>
      </c>
      <c r="K98" s="282"/>
      <c r="L98" s="37"/>
      <c r="M98" s="139">
        <v>26524</v>
      </c>
      <c r="O98" s="218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187"/>
      <c r="AG98" s="305"/>
      <c r="AH98" s="331"/>
      <c r="AI98" s="115"/>
      <c r="AL98" s="115"/>
      <c r="AN98" s="223"/>
      <c r="AO98" s="115"/>
    </row>
    <row r="99" spans="1:41" ht="15.75" customHeight="1">
      <c r="A99" s="64">
        <v>60</v>
      </c>
      <c r="B99" s="175" t="s">
        <v>392</v>
      </c>
      <c r="C99" s="37" t="s">
        <v>218</v>
      </c>
      <c r="D99" s="37"/>
      <c r="E99" s="254" t="s">
        <v>33</v>
      </c>
      <c r="F99" s="253">
        <v>65</v>
      </c>
      <c r="G99" s="255" t="s">
        <v>289</v>
      </c>
      <c r="H99" s="46">
        <v>43906</v>
      </c>
      <c r="I99" s="46">
        <v>43908</v>
      </c>
      <c r="J99" s="138">
        <v>2</v>
      </c>
      <c r="K99" s="287"/>
      <c r="L99" s="37"/>
      <c r="M99" s="139">
        <v>11952</v>
      </c>
      <c r="O99" s="218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187"/>
      <c r="AG99" s="305"/>
      <c r="AH99" s="331"/>
      <c r="AI99" s="115"/>
      <c r="AL99" s="115"/>
      <c r="AN99" s="223"/>
      <c r="AO99" s="115"/>
    </row>
    <row r="100" spans="1:41">
      <c r="A100" s="64">
        <v>61</v>
      </c>
      <c r="B100" s="175" t="s">
        <v>393</v>
      </c>
      <c r="C100" s="37" t="s">
        <v>394</v>
      </c>
      <c r="D100" s="37"/>
      <c r="E100" s="175" t="s">
        <v>32</v>
      </c>
      <c r="F100" s="253">
        <v>80</v>
      </c>
      <c r="G100" s="255" t="s">
        <v>289</v>
      </c>
      <c r="H100" s="46">
        <v>43903</v>
      </c>
      <c r="I100" s="46">
        <v>43904</v>
      </c>
      <c r="J100" s="37">
        <v>1</v>
      </c>
      <c r="K100" s="287"/>
      <c r="L100" s="37"/>
      <c r="M100" s="139">
        <v>34040</v>
      </c>
      <c r="O100" s="218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187"/>
      <c r="AG100" s="305"/>
      <c r="AH100" s="331"/>
      <c r="AI100" s="115"/>
      <c r="AL100" s="115"/>
      <c r="AN100" s="223"/>
      <c r="AO100" s="115"/>
    </row>
    <row r="101" spans="1:41">
      <c r="A101" s="64">
        <v>62</v>
      </c>
      <c r="B101" s="37" t="s">
        <v>395</v>
      </c>
      <c r="C101" s="40" t="s">
        <v>233</v>
      </c>
      <c r="D101" s="30"/>
      <c r="E101" s="27" t="s">
        <v>33</v>
      </c>
      <c r="F101" s="76">
        <v>61</v>
      </c>
      <c r="G101" s="246" t="s">
        <v>289</v>
      </c>
      <c r="H101" s="46">
        <v>43908</v>
      </c>
      <c r="I101" s="46">
        <v>43910</v>
      </c>
      <c r="J101" s="138">
        <v>2</v>
      </c>
      <c r="K101" s="288"/>
      <c r="L101" s="37"/>
      <c r="M101" s="139">
        <v>15677</v>
      </c>
      <c r="O101" s="218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187"/>
      <c r="AG101" s="305"/>
      <c r="AH101" s="331"/>
      <c r="AI101" s="115"/>
      <c r="AL101" s="115"/>
      <c r="AN101" s="223"/>
      <c r="AO101" s="115"/>
    </row>
    <row r="102" spans="1:41">
      <c r="A102" s="64">
        <v>63</v>
      </c>
      <c r="B102" s="175" t="s">
        <v>396</v>
      </c>
      <c r="C102" s="35"/>
      <c r="D102" s="40" t="s">
        <v>273</v>
      </c>
      <c r="E102" s="30" t="s">
        <v>33</v>
      </c>
      <c r="F102" s="253">
        <v>38</v>
      </c>
      <c r="G102" s="246" t="s">
        <v>289</v>
      </c>
      <c r="H102" s="50">
        <v>43909</v>
      </c>
      <c r="I102" s="50">
        <v>43911</v>
      </c>
      <c r="J102" s="138">
        <v>2</v>
      </c>
      <c r="K102" s="289"/>
      <c r="L102" s="37"/>
      <c r="M102" s="139">
        <v>40000</v>
      </c>
      <c r="O102" s="218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187"/>
      <c r="AG102" s="305"/>
      <c r="AH102" s="331"/>
      <c r="AI102" s="115"/>
      <c r="AL102" s="115"/>
      <c r="AN102" s="223"/>
      <c r="AO102" s="115"/>
    </row>
    <row r="103" spans="1:41">
      <c r="A103" s="64">
        <v>64</v>
      </c>
      <c r="B103" s="175" t="s">
        <v>397</v>
      </c>
      <c r="C103" s="246"/>
      <c r="D103" s="30" t="s">
        <v>398</v>
      </c>
      <c r="E103" s="246" t="s">
        <v>32</v>
      </c>
      <c r="F103" s="253">
        <v>18</v>
      </c>
      <c r="G103" s="246" t="s">
        <v>289</v>
      </c>
      <c r="H103" s="50">
        <v>43912</v>
      </c>
      <c r="I103" s="50">
        <v>43913</v>
      </c>
      <c r="J103" s="138">
        <v>1</v>
      </c>
      <c r="K103" s="289"/>
      <c r="L103" s="37"/>
      <c r="M103" s="139">
        <v>32965</v>
      </c>
      <c r="O103" s="218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187"/>
      <c r="AG103" s="305"/>
      <c r="AH103" s="331"/>
      <c r="AI103" s="115"/>
      <c r="AL103" s="115"/>
      <c r="AN103" s="223"/>
      <c r="AO103" s="115"/>
    </row>
    <row r="104" spans="1:41">
      <c r="A104" s="64">
        <v>65</v>
      </c>
      <c r="B104" s="175" t="s">
        <v>399</v>
      </c>
      <c r="C104" s="35"/>
      <c r="D104" s="40" t="s">
        <v>400</v>
      </c>
      <c r="E104" s="256" t="s">
        <v>32</v>
      </c>
      <c r="F104" s="253">
        <v>9</v>
      </c>
      <c r="G104" s="246" t="s">
        <v>289</v>
      </c>
      <c r="H104" s="50">
        <v>43915</v>
      </c>
      <c r="I104" s="50">
        <v>43917</v>
      </c>
      <c r="J104" s="138">
        <v>2</v>
      </c>
      <c r="K104" s="289"/>
      <c r="L104" s="290"/>
      <c r="M104" s="139">
        <v>12875</v>
      </c>
      <c r="O104" s="218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187"/>
      <c r="AG104" s="305"/>
      <c r="AH104" s="331"/>
      <c r="AI104" s="115"/>
      <c r="AL104" s="115"/>
      <c r="AN104" s="223"/>
      <c r="AO104" s="115"/>
    </row>
    <row r="105" spans="1:41">
      <c r="A105" s="64">
        <v>66</v>
      </c>
      <c r="B105" s="175" t="s">
        <v>401</v>
      </c>
      <c r="C105" s="40" t="s">
        <v>233</v>
      </c>
      <c r="D105" s="37"/>
      <c r="E105" s="246" t="s">
        <v>32</v>
      </c>
      <c r="F105" s="253">
        <v>91</v>
      </c>
      <c r="G105" s="246" t="s">
        <v>289</v>
      </c>
      <c r="H105" s="50">
        <v>43916</v>
      </c>
      <c r="I105" s="50">
        <v>43919</v>
      </c>
      <c r="J105" s="138">
        <v>3</v>
      </c>
      <c r="K105" s="289"/>
      <c r="L105" s="37"/>
      <c r="M105" s="139">
        <v>24685</v>
      </c>
      <c r="O105" s="218"/>
      <c r="V105" s="305"/>
      <c r="W105" s="305"/>
      <c r="X105" s="306"/>
      <c r="Y105" s="306"/>
      <c r="Z105" s="306"/>
      <c r="AA105" s="306"/>
      <c r="AB105" s="306"/>
      <c r="AC105" s="306"/>
      <c r="AD105" s="306"/>
      <c r="AE105" s="306"/>
      <c r="AF105" s="187"/>
      <c r="AG105" s="306"/>
      <c r="AH105" s="331"/>
      <c r="AI105" s="115"/>
      <c r="AL105" s="115"/>
      <c r="AN105" s="223"/>
      <c r="AO105" s="115"/>
    </row>
    <row r="106" spans="1:41">
      <c r="A106" s="64">
        <v>67</v>
      </c>
      <c r="B106" s="166" t="s">
        <v>402</v>
      </c>
      <c r="C106" s="27" t="s">
        <v>264</v>
      </c>
      <c r="D106" s="27"/>
      <c r="E106" s="246" t="s">
        <v>33</v>
      </c>
      <c r="F106" s="244">
        <v>3</v>
      </c>
      <c r="G106" s="37" t="s">
        <v>289</v>
      </c>
      <c r="H106" s="257">
        <v>43891</v>
      </c>
      <c r="I106" s="257">
        <v>43893</v>
      </c>
      <c r="J106" s="138">
        <v>2</v>
      </c>
      <c r="K106" s="289"/>
      <c r="L106" s="243"/>
      <c r="M106" s="291">
        <v>5656</v>
      </c>
      <c r="O106" s="218"/>
      <c r="V106" s="305"/>
      <c r="W106" s="305"/>
      <c r="X106" s="306"/>
      <c r="Y106" s="306"/>
      <c r="Z106" s="306"/>
      <c r="AA106" s="306"/>
      <c r="AB106" s="306"/>
      <c r="AC106" s="306"/>
      <c r="AD106" s="306"/>
      <c r="AE106" s="306"/>
      <c r="AF106" s="187"/>
      <c r="AG106" s="306"/>
      <c r="AH106" s="331"/>
      <c r="AI106" s="115"/>
      <c r="AL106" s="115"/>
      <c r="AN106" s="223"/>
      <c r="AO106" s="115"/>
    </row>
    <row r="107" spans="1:41">
      <c r="A107" s="64">
        <v>68</v>
      </c>
      <c r="B107" s="166" t="s">
        <v>403</v>
      </c>
      <c r="C107" s="27" t="s">
        <v>218</v>
      </c>
      <c r="D107" s="243"/>
      <c r="E107" s="246" t="s">
        <v>33</v>
      </c>
      <c r="F107" s="244">
        <v>46</v>
      </c>
      <c r="G107" s="37" t="s">
        <v>289</v>
      </c>
      <c r="H107" s="257">
        <v>43889</v>
      </c>
      <c r="I107" s="257">
        <v>43892</v>
      </c>
      <c r="J107" s="138">
        <v>3</v>
      </c>
      <c r="K107" s="280"/>
      <c r="L107" s="243"/>
      <c r="M107" s="291">
        <v>6668</v>
      </c>
      <c r="O107" s="218"/>
      <c r="V107" s="306"/>
      <c r="W107" s="305"/>
      <c r="X107" s="306"/>
      <c r="Y107" s="306"/>
      <c r="Z107" s="306"/>
      <c r="AA107" s="306"/>
      <c r="AB107" s="306"/>
      <c r="AC107" s="306"/>
      <c r="AD107" s="306"/>
      <c r="AE107" s="306"/>
      <c r="AF107" s="187"/>
      <c r="AG107" s="306"/>
      <c r="AH107" s="331"/>
      <c r="AI107" s="115"/>
      <c r="AL107" s="115"/>
      <c r="AN107" s="223"/>
      <c r="AO107" s="115"/>
    </row>
    <row r="108" spans="1:41">
      <c r="A108" s="64">
        <v>69</v>
      </c>
      <c r="B108" s="166" t="s">
        <v>404</v>
      </c>
      <c r="C108" s="27" t="s">
        <v>405</v>
      </c>
      <c r="D108" s="243"/>
      <c r="E108" s="166" t="s">
        <v>33</v>
      </c>
      <c r="F108" s="258">
        <v>74</v>
      </c>
      <c r="G108" s="37" t="s">
        <v>289</v>
      </c>
      <c r="H108" s="257">
        <v>43894</v>
      </c>
      <c r="I108" s="257">
        <v>43895</v>
      </c>
      <c r="J108" s="138">
        <v>1</v>
      </c>
      <c r="K108" s="292"/>
      <c r="L108" s="27" t="s">
        <v>406</v>
      </c>
      <c r="M108" s="291">
        <v>4071</v>
      </c>
      <c r="O108" s="218"/>
      <c r="V108" s="305"/>
      <c r="W108" s="305"/>
      <c r="X108" s="306"/>
      <c r="Y108" s="306"/>
      <c r="Z108" s="306"/>
      <c r="AA108" s="306"/>
      <c r="AB108" s="306"/>
      <c r="AC108" s="306"/>
      <c r="AD108" s="306"/>
      <c r="AE108" s="306"/>
      <c r="AF108" s="187"/>
      <c r="AG108" s="306"/>
      <c r="AH108" s="331"/>
      <c r="AI108" s="115"/>
      <c r="AL108" s="115"/>
      <c r="AN108" s="223"/>
      <c r="AO108" s="115"/>
    </row>
    <row r="109" spans="1:41">
      <c r="A109" s="64">
        <v>70</v>
      </c>
      <c r="B109" s="166" t="s">
        <v>407</v>
      </c>
      <c r="C109" s="27" t="s">
        <v>408</v>
      </c>
      <c r="D109" s="37"/>
      <c r="E109" s="166" t="s">
        <v>33</v>
      </c>
      <c r="F109" s="258">
        <v>24</v>
      </c>
      <c r="G109" s="37" t="s">
        <v>289</v>
      </c>
      <c r="H109" s="257">
        <v>43894</v>
      </c>
      <c r="I109" s="257">
        <v>43896</v>
      </c>
      <c r="J109" s="138">
        <v>2</v>
      </c>
      <c r="K109" s="289"/>
      <c r="L109" s="243"/>
      <c r="M109" s="291">
        <v>5143</v>
      </c>
      <c r="O109" s="218"/>
      <c r="V109" s="305"/>
      <c r="W109" s="305"/>
      <c r="X109" s="306"/>
      <c r="Y109" s="306"/>
      <c r="Z109" s="306"/>
      <c r="AA109" s="306"/>
      <c r="AB109" s="306"/>
      <c r="AC109" s="306"/>
      <c r="AD109" s="306"/>
      <c r="AE109" s="306"/>
      <c r="AF109" s="187"/>
      <c r="AG109" s="306"/>
      <c r="AH109" s="331"/>
      <c r="AI109" s="115"/>
      <c r="AL109" s="115"/>
      <c r="AN109" s="223"/>
      <c r="AO109" s="115"/>
    </row>
    <row r="110" spans="1:41">
      <c r="A110" s="64">
        <v>71</v>
      </c>
      <c r="B110" s="166" t="s">
        <v>409</v>
      </c>
      <c r="C110" s="27" t="s">
        <v>264</v>
      </c>
      <c r="D110" s="243"/>
      <c r="E110" s="166" t="s">
        <v>33</v>
      </c>
      <c r="F110" s="258">
        <v>84</v>
      </c>
      <c r="G110" s="37" t="s">
        <v>289</v>
      </c>
      <c r="H110" s="257">
        <v>43894</v>
      </c>
      <c r="I110" s="257">
        <v>43896</v>
      </c>
      <c r="J110" s="138">
        <v>2</v>
      </c>
      <c r="K110" s="289"/>
      <c r="L110" s="243"/>
      <c r="M110" s="291">
        <v>5339</v>
      </c>
      <c r="O110" s="218"/>
      <c r="V110" s="305"/>
      <c r="W110" s="305"/>
      <c r="X110" s="306"/>
      <c r="Y110" s="306"/>
      <c r="Z110" s="306"/>
      <c r="AA110" s="306"/>
      <c r="AB110" s="306"/>
      <c r="AC110" s="306"/>
      <c r="AD110" s="306"/>
      <c r="AE110" s="306"/>
      <c r="AF110" s="187"/>
      <c r="AG110" s="306"/>
      <c r="AH110" s="331"/>
      <c r="AI110" s="115"/>
      <c r="AL110" s="115"/>
      <c r="AN110" s="223"/>
      <c r="AO110" s="115"/>
    </row>
    <row r="111" spans="1:41" ht="15.75" customHeight="1">
      <c r="A111" s="64">
        <v>72</v>
      </c>
      <c r="B111" s="243" t="s">
        <v>410</v>
      </c>
      <c r="C111" s="259" t="s">
        <v>158</v>
      </c>
      <c r="D111" s="243"/>
      <c r="E111" s="166" t="s">
        <v>32</v>
      </c>
      <c r="F111" s="258">
        <v>76</v>
      </c>
      <c r="G111" s="37" t="s">
        <v>289</v>
      </c>
      <c r="H111" s="257">
        <v>43898</v>
      </c>
      <c r="I111" s="257">
        <v>43900</v>
      </c>
      <c r="J111" s="274">
        <v>2</v>
      </c>
      <c r="K111" s="289"/>
      <c r="L111" s="27"/>
      <c r="M111" s="293">
        <v>4341</v>
      </c>
      <c r="O111" s="218"/>
      <c r="V111" s="305"/>
      <c r="W111" s="305"/>
      <c r="X111" s="306"/>
      <c r="Y111" s="306"/>
      <c r="Z111" s="306"/>
      <c r="AA111" s="306"/>
      <c r="AB111" s="306"/>
      <c r="AC111" s="306"/>
      <c r="AD111" s="306"/>
      <c r="AE111" s="306"/>
      <c r="AF111" s="187"/>
      <c r="AG111" s="306"/>
      <c r="AH111" s="331"/>
      <c r="AI111" s="115"/>
      <c r="AL111" s="115"/>
      <c r="AN111" s="223"/>
      <c r="AO111" s="115"/>
    </row>
    <row r="112" spans="1:41">
      <c r="A112" s="64">
        <v>73</v>
      </c>
      <c r="B112" s="243" t="s">
        <v>411</v>
      </c>
      <c r="C112" s="243" t="s">
        <v>293</v>
      </c>
      <c r="D112" s="243"/>
      <c r="E112" s="166" t="s">
        <v>32</v>
      </c>
      <c r="F112" s="258">
        <v>66</v>
      </c>
      <c r="G112" s="37" t="s">
        <v>289</v>
      </c>
      <c r="H112" s="257">
        <v>43901</v>
      </c>
      <c r="I112" s="257">
        <v>43904</v>
      </c>
      <c r="J112" s="274">
        <v>3</v>
      </c>
      <c r="K112" s="289"/>
      <c r="L112" s="27"/>
      <c r="M112" s="293">
        <v>6656</v>
      </c>
      <c r="O112" s="218"/>
      <c r="V112" s="305"/>
      <c r="W112" s="305"/>
      <c r="X112" s="306"/>
      <c r="Y112" s="306"/>
      <c r="Z112" s="306"/>
      <c r="AA112" s="306"/>
      <c r="AB112" s="306"/>
      <c r="AC112" s="306"/>
      <c r="AD112" s="306"/>
      <c r="AE112" s="306"/>
      <c r="AF112" s="187"/>
      <c r="AG112" s="306"/>
      <c r="AH112" s="331"/>
      <c r="AI112" s="115"/>
      <c r="AL112" s="115"/>
      <c r="AN112" s="223"/>
      <c r="AO112" s="115"/>
    </row>
    <row r="113" spans="1:41">
      <c r="A113" s="64">
        <v>74</v>
      </c>
      <c r="B113" s="175" t="s">
        <v>412</v>
      </c>
      <c r="C113" s="37" t="s">
        <v>297</v>
      </c>
      <c r="D113" s="246"/>
      <c r="E113" s="27" t="s">
        <v>33</v>
      </c>
      <c r="F113" s="76">
        <v>2</v>
      </c>
      <c r="G113" s="37" t="s">
        <v>289</v>
      </c>
      <c r="H113" s="46">
        <v>43904</v>
      </c>
      <c r="I113" s="46">
        <v>43906</v>
      </c>
      <c r="J113" s="37">
        <v>2</v>
      </c>
      <c r="K113" s="289"/>
      <c r="L113" s="27"/>
      <c r="M113" s="139">
        <v>3519</v>
      </c>
      <c r="O113" s="218"/>
      <c r="V113" s="305"/>
      <c r="W113" s="305"/>
      <c r="X113" s="306"/>
      <c r="Y113" s="306"/>
      <c r="Z113" s="306"/>
      <c r="AA113" s="306"/>
      <c r="AB113" s="306"/>
      <c r="AC113" s="306"/>
      <c r="AD113" s="306"/>
      <c r="AE113" s="306"/>
      <c r="AF113" s="187"/>
      <c r="AG113" s="306"/>
      <c r="AH113" s="331"/>
      <c r="AI113" s="115"/>
      <c r="AL113" s="115"/>
      <c r="AN113" s="223"/>
      <c r="AO113" s="115"/>
    </row>
    <row r="114" spans="1:41">
      <c r="A114" s="64">
        <v>75</v>
      </c>
      <c r="B114" s="37" t="s">
        <v>413</v>
      </c>
      <c r="C114" s="246" t="s">
        <v>414</v>
      </c>
      <c r="D114" s="37"/>
      <c r="E114" s="27" t="s">
        <v>33</v>
      </c>
      <c r="F114" s="76">
        <v>50</v>
      </c>
      <c r="G114" s="37" t="s">
        <v>289</v>
      </c>
      <c r="H114" s="46">
        <v>43903</v>
      </c>
      <c r="I114" s="46">
        <v>43908</v>
      </c>
      <c r="J114" s="37">
        <v>5</v>
      </c>
      <c r="K114" s="263"/>
      <c r="L114" s="27"/>
      <c r="M114" s="139">
        <v>5767</v>
      </c>
      <c r="O114" s="218"/>
      <c r="V114" s="305"/>
      <c r="W114" s="305"/>
      <c r="X114" s="306"/>
      <c r="Y114" s="306"/>
      <c r="Z114" s="306"/>
      <c r="AA114" s="306"/>
      <c r="AB114" s="306"/>
      <c r="AC114" s="306"/>
      <c r="AD114" s="306"/>
      <c r="AE114" s="306"/>
      <c r="AF114" s="187"/>
      <c r="AG114" s="306"/>
      <c r="AH114" s="331"/>
      <c r="AI114" s="115"/>
      <c r="AL114" s="115"/>
      <c r="AN114" s="223"/>
      <c r="AO114" s="115"/>
    </row>
    <row r="115" spans="1:41">
      <c r="A115" s="64">
        <v>76</v>
      </c>
      <c r="B115" s="175" t="s">
        <v>415</v>
      </c>
      <c r="C115" s="246" t="s">
        <v>233</v>
      </c>
      <c r="D115" s="246"/>
      <c r="E115" s="175" t="s">
        <v>32</v>
      </c>
      <c r="F115" s="76">
        <v>78</v>
      </c>
      <c r="G115" s="37" t="s">
        <v>289</v>
      </c>
      <c r="H115" s="46">
        <v>43906</v>
      </c>
      <c r="I115" s="46">
        <v>43907</v>
      </c>
      <c r="J115" s="37">
        <v>1</v>
      </c>
      <c r="K115" s="294"/>
      <c r="L115" s="27"/>
      <c r="M115" s="139">
        <v>6381</v>
      </c>
      <c r="O115" s="218"/>
      <c r="V115" s="306"/>
      <c r="W115" s="307"/>
      <c r="X115" s="306"/>
      <c r="Y115" s="306"/>
      <c r="Z115" s="306"/>
      <c r="AA115" s="306"/>
      <c r="AB115" s="306"/>
      <c r="AC115" s="306"/>
      <c r="AD115" s="306"/>
      <c r="AE115" s="306"/>
      <c r="AF115" s="187"/>
      <c r="AG115" s="306"/>
      <c r="AH115" s="331"/>
      <c r="AI115" s="115"/>
      <c r="AL115" s="115"/>
      <c r="AN115" s="223"/>
      <c r="AO115" s="115"/>
    </row>
    <row r="116" spans="1:41">
      <c r="A116" s="64">
        <v>77</v>
      </c>
      <c r="B116" s="37" t="s">
        <v>416</v>
      </c>
      <c r="C116" s="35"/>
      <c r="D116" s="246" t="s">
        <v>417</v>
      </c>
      <c r="E116" s="27" t="s">
        <v>33</v>
      </c>
      <c r="F116" s="76">
        <v>16</v>
      </c>
      <c r="G116" s="37" t="s">
        <v>289</v>
      </c>
      <c r="H116" s="46">
        <v>43906</v>
      </c>
      <c r="I116" s="46">
        <v>43908</v>
      </c>
      <c r="J116" s="37">
        <v>2</v>
      </c>
      <c r="K116" s="295"/>
      <c r="L116" s="27"/>
      <c r="M116" s="139">
        <v>3881</v>
      </c>
      <c r="O116" s="218"/>
      <c r="V116" s="306"/>
      <c r="W116" s="307"/>
      <c r="X116" s="306"/>
      <c r="Y116" s="306"/>
      <c r="Z116" s="306"/>
      <c r="AA116" s="306"/>
      <c r="AB116" s="306"/>
      <c r="AC116" s="306"/>
      <c r="AD116" s="306"/>
      <c r="AE116" s="306"/>
      <c r="AF116" s="187"/>
      <c r="AG116" s="306"/>
      <c r="AH116" s="331"/>
      <c r="AI116" s="115"/>
      <c r="AL116" s="115"/>
      <c r="AN116" s="223"/>
      <c r="AO116" s="115"/>
    </row>
    <row r="117" spans="1:41">
      <c r="A117" s="64">
        <v>78</v>
      </c>
      <c r="B117" s="37" t="s">
        <v>332</v>
      </c>
      <c r="C117" s="35"/>
      <c r="D117" s="246" t="s">
        <v>417</v>
      </c>
      <c r="E117" s="27" t="s">
        <v>33</v>
      </c>
      <c r="F117" s="76">
        <v>12</v>
      </c>
      <c r="G117" s="37" t="s">
        <v>289</v>
      </c>
      <c r="H117" s="46">
        <v>43902</v>
      </c>
      <c r="I117" s="46">
        <v>43903</v>
      </c>
      <c r="J117" s="37">
        <v>1</v>
      </c>
      <c r="K117" s="296"/>
      <c r="L117" s="27"/>
      <c r="M117" s="139">
        <v>2014</v>
      </c>
      <c r="O117" s="218"/>
      <c r="V117" s="306"/>
      <c r="W117" s="308"/>
      <c r="X117" s="306"/>
      <c r="Y117" s="306"/>
      <c r="Z117" s="306"/>
      <c r="AA117" s="306"/>
      <c r="AB117" s="306"/>
      <c r="AC117" s="306"/>
      <c r="AD117" s="306"/>
      <c r="AE117" s="306"/>
      <c r="AF117" s="324"/>
      <c r="AG117" s="306"/>
      <c r="AH117" s="324"/>
      <c r="AI117" s="115"/>
      <c r="AL117" s="115"/>
      <c r="AN117" s="223"/>
      <c r="AO117" s="115"/>
    </row>
    <row r="118" spans="1:41" ht="18.75" customHeight="1">
      <c r="A118" s="64">
        <v>79</v>
      </c>
      <c r="B118" s="37" t="s">
        <v>418</v>
      </c>
      <c r="C118" s="37" t="s">
        <v>297</v>
      </c>
      <c r="D118" s="37"/>
      <c r="E118" s="27" t="s">
        <v>33</v>
      </c>
      <c r="F118" s="76">
        <v>4</v>
      </c>
      <c r="G118" s="37" t="s">
        <v>289</v>
      </c>
      <c r="H118" s="46">
        <v>43907</v>
      </c>
      <c r="I118" s="46">
        <v>43910</v>
      </c>
      <c r="J118" s="138">
        <v>3</v>
      </c>
      <c r="K118" s="297"/>
      <c r="L118" s="27"/>
      <c r="M118" s="139">
        <v>4437</v>
      </c>
      <c r="O118" s="218"/>
      <c r="V118" s="306"/>
      <c r="W118" s="307"/>
      <c r="X118" s="306"/>
      <c r="Y118" s="306"/>
      <c r="Z118" s="306"/>
      <c r="AA118" s="306"/>
      <c r="AB118" s="306"/>
      <c r="AC118" s="306"/>
      <c r="AD118" s="306"/>
      <c r="AE118" s="306"/>
      <c r="AF118" s="187"/>
      <c r="AG118" s="306"/>
      <c r="AH118" s="331"/>
      <c r="AI118" s="115"/>
      <c r="AL118" s="115"/>
      <c r="AM118" s="115"/>
      <c r="AN118" s="223"/>
      <c r="AO118" s="115"/>
    </row>
    <row r="119" spans="1:41">
      <c r="A119" s="64">
        <v>80</v>
      </c>
      <c r="B119" s="37" t="s">
        <v>399</v>
      </c>
      <c r="C119" s="37" t="s">
        <v>156</v>
      </c>
      <c r="D119" s="37"/>
      <c r="E119" s="175" t="s">
        <v>32</v>
      </c>
      <c r="F119" s="76">
        <v>9</v>
      </c>
      <c r="G119" s="37" t="s">
        <v>289</v>
      </c>
      <c r="H119" s="46">
        <v>43911</v>
      </c>
      <c r="I119" s="46">
        <v>43913</v>
      </c>
      <c r="J119" s="138">
        <v>2</v>
      </c>
      <c r="K119" s="297"/>
      <c r="L119" s="27"/>
      <c r="M119" s="139">
        <v>3254</v>
      </c>
      <c r="O119" s="218"/>
      <c r="V119" s="305"/>
      <c r="W119" s="305"/>
      <c r="X119" s="306"/>
      <c r="Y119" s="306"/>
      <c r="Z119" s="306"/>
      <c r="AA119" s="306"/>
      <c r="AB119" s="306"/>
      <c r="AC119" s="306"/>
      <c r="AD119" s="306"/>
      <c r="AE119" s="306"/>
      <c r="AF119" s="187"/>
      <c r="AG119" s="306"/>
      <c r="AH119" s="331"/>
      <c r="AI119" s="115"/>
      <c r="AL119" s="115"/>
      <c r="AM119" s="115"/>
      <c r="AN119" s="223"/>
      <c r="AO119" s="115"/>
    </row>
    <row r="120" spans="1:41" ht="18" customHeight="1">
      <c r="A120" s="64">
        <v>81</v>
      </c>
      <c r="B120" s="37" t="s">
        <v>419</v>
      </c>
      <c r="C120" s="246" t="s">
        <v>420</v>
      </c>
      <c r="D120" s="246"/>
      <c r="E120" s="30" t="s">
        <v>32</v>
      </c>
      <c r="F120" s="76">
        <v>1</v>
      </c>
      <c r="G120" s="37" t="s">
        <v>289</v>
      </c>
      <c r="H120" s="34">
        <v>43908</v>
      </c>
      <c r="I120" s="46">
        <v>43911</v>
      </c>
      <c r="J120" s="138">
        <v>3</v>
      </c>
      <c r="K120" s="298"/>
      <c r="L120" s="27"/>
      <c r="M120" s="139">
        <v>4360</v>
      </c>
      <c r="O120" s="218"/>
      <c r="P120" s="283"/>
      <c r="V120" s="305"/>
      <c r="W120" s="305"/>
      <c r="X120" s="306"/>
      <c r="Y120" s="306"/>
      <c r="Z120" s="306"/>
      <c r="AA120" s="306"/>
      <c r="AB120" s="306"/>
      <c r="AC120" s="306"/>
      <c r="AD120" s="306"/>
      <c r="AE120" s="306"/>
      <c r="AF120" s="187"/>
      <c r="AG120" s="306"/>
      <c r="AH120" s="331"/>
      <c r="AI120" s="115"/>
      <c r="AL120" s="115"/>
      <c r="AM120" s="115"/>
      <c r="AN120" s="223"/>
      <c r="AO120" s="115"/>
    </row>
    <row r="121" spans="1:41" ht="16.5" customHeight="1">
      <c r="A121" s="64">
        <v>82</v>
      </c>
      <c r="B121" s="37" t="s">
        <v>421</v>
      </c>
      <c r="C121" s="37" t="s">
        <v>156</v>
      </c>
      <c r="D121" s="30"/>
      <c r="E121" s="246" t="s">
        <v>33</v>
      </c>
      <c r="F121" s="76">
        <v>26</v>
      </c>
      <c r="G121" s="37" t="s">
        <v>289</v>
      </c>
      <c r="H121" s="46">
        <v>43914</v>
      </c>
      <c r="I121" s="46">
        <v>43916</v>
      </c>
      <c r="J121" s="138">
        <v>2</v>
      </c>
      <c r="K121" s="298"/>
      <c r="L121" s="27"/>
      <c r="M121" s="139">
        <v>6260</v>
      </c>
      <c r="O121" s="218"/>
      <c r="P121" s="283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187"/>
      <c r="AG121" s="306"/>
      <c r="AH121" s="331"/>
      <c r="AI121" s="283"/>
      <c r="AL121" s="115"/>
      <c r="AM121" s="115"/>
      <c r="AN121" s="223"/>
      <c r="AO121" s="115"/>
    </row>
    <row r="122" spans="1:41" ht="19.5" customHeight="1">
      <c r="A122" s="64">
        <v>83</v>
      </c>
      <c r="B122" s="166" t="s">
        <v>422</v>
      </c>
      <c r="C122" s="27" t="s">
        <v>160</v>
      </c>
      <c r="D122" s="27"/>
      <c r="E122" s="27" t="s">
        <v>33</v>
      </c>
      <c r="F122" s="260">
        <v>12.3477070499658</v>
      </c>
      <c r="G122" s="37" t="s">
        <v>289</v>
      </c>
      <c r="H122" s="50">
        <v>43891</v>
      </c>
      <c r="I122" s="50">
        <v>43894</v>
      </c>
      <c r="J122" s="138">
        <v>3</v>
      </c>
      <c r="K122" s="280"/>
      <c r="L122" s="27"/>
      <c r="M122" s="286">
        <v>7686</v>
      </c>
      <c r="O122" s="218"/>
      <c r="P122" s="283"/>
      <c r="V122" s="306"/>
      <c r="W122" s="307"/>
      <c r="X122" s="306"/>
      <c r="Y122" s="306"/>
      <c r="Z122" s="306"/>
      <c r="AA122" s="306"/>
      <c r="AB122" s="306"/>
      <c r="AC122" s="306"/>
      <c r="AD122" s="306"/>
      <c r="AE122" s="306"/>
      <c r="AF122" s="187"/>
      <c r="AG122" s="306"/>
      <c r="AH122" s="331"/>
      <c r="AI122" s="115"/>
      <c r="AL122" s="115"/>
      <c r="AM122" s="115"/>
      <c r="AN122" s="223"/>
      <c r="AO122" s="115"/>
    </row>
    <row r="123" spans="1:41">
      <c r="A123" s="64">
        <v>84</v>
      </c>
      <c r="B123" s="166" t="s">
        <v>423</v>
      </c>
      <c r="C123" s="27" t="s">
        <v>424</v>
      </c>
      <c r="D123" s="27"/>
      <c r="E123" s="27" t="s">
        <v>33</v>
      </c>
      <c r="F123" s="260">
        <v>35</v>
      </c>
      <c r="G123" s="37" t="s">
        <v>289</v>
      </c>
      <c r="H123" s="28">
        <v>43892</v>
      </c>
      <c r="I123" s="28">
        <v>43895</v>
      </c>
      <c r="J123" s="138">
        <v>3</v>
      </c>
      <c r="K123" s="299"/>
      <c r="L123" s="27"/>
      <c r="M123" s="286">
        <v>12330</v>
      </c>
      <c r="O123" s="218"/>
      <c r="V123" s="306"/>
      <c r="W123" s="307"/>
      <c r="X123" s="306"/>
      <c r="Y123" s="306"/>
      <c r="Z123" s="306"/>
      <c r="AA123" s="306"/>
      <c r="AB123" s="306"/>
      <c r="AC123" s="306"/>
      <c r="AD123" s="306"/>
      <c r="AE123" s="306"/>
      <c r="AF123" s="187"/>
      <c r="AG123" s="306"/>
      <c r="AH123" s="331"/>
      <c r="AI123" s="115"/>
      <c r="AL123" s="115"/>
      <c r="AM123" s="115"/>
      <c r="AN123" s="223"/>
      <c r="AO123" s="115"/>
    </row>
    <row r="124" spans="1:41">
      <c r="A124" s="64">
        <v>85</v>
      </c>
      <c r="B124" s="166" t="s">
        <v>425</v>
      </c>
      <c r="C124" s="27" t="s">
        <v>154</v>
      </c>
      <c r="D124" s="27"/>
      <c r="E124" s="27" t="s">
        <v>33</v>
      </c>
      <c r="F124" s="260">
        <v>61.8781656399726</v>
      </c>
      <c r="G124" s="37" t="s">
        <v>289</v>
      </c>
      <c r="H124" s="257">
        <v>43894</v>
      </c>
      <c r="I124" s="239">
        <v>43896</v>
      </c>
      <c r="J124" s="138">
        <v>2</v>
      </c>
      <c r="K124" s="299"/>
      <c r="L124" s="27"/>
      <c r="M124" s="286">
        <v>11345</v>
      </c>
      <c r="O124" s="218"/>
      <c r="V124" s="306"/>
      <c r="W124" s="307"/>
      <c r="X124" s="306"/>
      <c r="Y124" s="306"/>
      <c r="Z124" s="306"/>
      <c r="AA124" s="306"/>
      <c r="AB124" s="306"/>
      <c r="AC124" s="306"/>
      <c r="AD124" s="306"/>
      <c r="AE124" s="306"/>
      <c r="AF124" s="187"/>
      <c r="AG124" s="306"/>
      <c r="AH124" s="331"/>
      <c r="AI124" s="115"/>
      <c r="AL124" s="115"/>
      <c r="AM124" s="115"/>
      <c r="AN124" s="223"/>
      <c r="AO124" s="115"/>
    </row>
    <row r="125" spans="1:41">
      <c r="A125" s="64">
        <v>86</v>
      </c>
      <c r="B125" s="166" t="s">
        <v>426</v>
      </c>
      <c r="C125" s="27" t="s">
        <v>427</v>
      </c>
      <c r="D125" s="27"/>
      <c r="E125" s="27" t="s">
        <v>33</v>
      </c>
      <c r="F125" s="260">
        <v>0</v>
      </c>
      <c r="G125" s="37" t="s">
        <v>289</v>
      </c>
      <c r="H125" s="28">
        <v>43897</v>
      </c>
      <c r="I125" s="28">
        <v>43899</v>
      </c>
      <c r="J125" s="138">
        <v>2</v>
      </c>
      <c r="K125" s="299"/>
      <c r="L125" s="27"/>
      <c r="M125" s="139">
        <v>5428</v>
      </c>
      <c r="O125" s="218"/>
      <c r="V125" s="306"/>
      <c r="W125" s="307"/>
      <c r="X125" s="306"/>
      <c r="Y125" s="306"/>
      <c r="Z125" s="306"/>
      <c r="AA125" s="306"/>
      <c r="AB125" s="306"/>
      <c r="AC125" s="306"/>
      <c r="AD125" s="306"/>
      <c r="AE125" s="306"/>
      <c r="AF125" s="187"/>
      <c r="AG125" s="306"/>
      <c r="AH125" s="331"/>
      <c r="AI125" s="115"/>
      <c r="AL125" s="115"/>
      <c r="AM125" s="115"/>
      <c r="AN125" s="223"/>
      <c r="AO125" s="115"/>
    </row>
    <row r="126" spans="1:41">
      <c r="A126" s="64">
        <v>87</v>
      </c>
      <c r="B126" s="166" t="s">
        <v>428</v>
      </c>
      <c r="C126" s="27" t="s">
        <v>300</v>
      </c>
      <c r="D126" s="246"/>
      <c r="E126" s="27" t="s">
        <v>33</v>
      </c>
      <c r="F126" s="260">
        <v>43.540041067761798</v>
      </c>
      <c r="G126" s="37" t="s">
        <v>289</v>
      </c>
      <c r="H126" s="28">
        <v>43896</v>
      </c>
      <c r="I126" s="28">
        <v>43899</v>
      </c>
      <c r="J126" s="138">
        <v>3</v>
      </c>
      <c r="K126" s="299"/>
      <c r="L126" s="27"/>
      <c r="M126" s="139">
        <v>12241</v>
      </c>
      <c r="O126" s="218"/>
      <c r="V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L126" s="115"/>
      <c r="AM126" s="115"/>
      <c r="AN126" s="223"/>
      <c r="AO126" s="115"/>
    </row>
    <row r="127" spans="1:41">
      <c r="A127" s="64">
        <v>88</v>
      </c>
      <c r="B127" s="166" t="s">
        <v>429</v>
      </c>
      <c r="C127" s="35"/>
      <c r="D127" s="246" t="s">
        <v>430</v>
      </c>
      <c r="E127" s="27" t="s">
        <v>33</v>
      </c>
      <c r="F127" s="260">
        <v>56</v>
      </c>
      <c r="G127" s="37" t="s">
        <v>289</v>
      </c>
      <c r="H127" s="28">
        <v>43900</v>
      </c>
      <c r="I127" s="261">
        <v>43902</v>
      </c>
      <c r="J127" s="138">
        <v>2</v>
      </c>
      <c r="K127" s="300"/>
      <c r="L127" s="27"/>
      <c r="M127" s="286">
        <v>13349</v>
      </c>
      <c r="O127" s="218"/>
      <c r="V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L127" s="115"/>
      <c r="AM127" s="115"/>
      <c r="AN127" s="223"/>
      <c r="AO127" s="115"/>
    </row>
    <row r="128" spans="1:41">
      <c r="A128" s="64">
        <v>89</v>
      </c>
      <c r="B128" s="166" t="s">
        <v>426</v>
      </c>
      <c r="C128" s="27" t="s">
        <v>431</v>
      </c>
      <c r="D128" s="27"/>
      <c r="E128" s="27" t="s">
        <v>33</v>
      </c>
      <c r="F128" s="260">
        <v>0</v>
      </c>
      <c r="G128" s="37" t="s">
        <v>289</v>
      </c>
      <c r="H128" s="261">
        <v>43902</v>
      </c>
      <c r="I128" s="28">
        <v>43904</v>
      </c>
      <c r="J128" s="138">
        <v>2</v>
      </c>
      <c r="K128" s="301">
        <f>SUM(K40:K127)</f>
        <v>0</v>
      </c>
      <c r="L128" s="87"/>
      <c r="M128" s="286">
        <v>7892</v>
      </c>
      <c r="O128" s="218"/>
      <c r="V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L128" s="115"/>
      <c r="AM128" s="115"/>
      <c r="AN128" s="223"/>
      <c r="AO128" s="115"/>
    </row>
    <row r="129" spans="1:43">
      <c r="A129" s="64">
        <v>90</v>
      </c>
      <c r="B129" s="37" t="s">
        <v>432</v>
      </c>
      <c r="C129" s="27" t="s">
        <v>433</v>
      </c>
      <c r="D129" s="27"/>
      <c r="E129" s="246" t="s">
        <v>33</v>
      </c>
      <c r="F129" s="338">
        <v>78.877481177275797</v>
      </c>
      <c r="G129" s="37" t="s">
        <v>289</v>
      </c>
      <c r="H129" s="46">
        <v>43903</v>
      </c>
      <c r="I129" s="46">
        <v>43905</v>
      </c>
      <c r="J129" s="37">
        <v>2</v>
      </c>
      <c r="K129" s="365"/>
      <c r="L129" s="27"/>
      <c r="M129" s="267">
        <v>9787</v>
      </c>
      <c r="O129" s="218"/>
      <c r="V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L129" s="115"/>
      <c r="AM129" s="115"/>
      <c r="AN129" s="223"/>
      <c r="AO129" s="115"/>
    </row>
    <row r="130" spans="1:43">
      <c r="A130" s="64">
        <v>91</v>
      </c>
      <c r="B130" s="37" t="s">
        <v>434</v>
      </c>
      <c r="C130" s="37" t="s">
        <v>159</v>
      </c>
      <c r="D130" s="37"/>
      <c r="E130" s="254" t="s">
        <v>33</v>
      </c>
      <c r="F130" s="338">
        <v>53</v>
      </c>
      <c r="G130" s="37" t="s">
        <v>289</v>
      </c>
      <c r="H130" s="46">
        <v>43904</v>
      </c>
      <c r="I130" s="46">
        <v>43906</v>
      </c>
      <c r="J130" s="37">
        <v>2</v>
      </c>
      <c r="K130" s="366"/>
      <c r="L130" s="27"/>
      <c r="M130" s="267">
        <v>12140</v>
      </c>
      <c r="V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L130" s="115"/>
      <c r="AM130" s="115"/>
    </row>
    <row r="131" spans="1:43">
      <c r="A131" s="64">
        <v>92</v>
      </c>
      <c r="B131" s="37" t="s">
        <v>435</v>
      </c>
      <c r="C131" s="37" t="s">
        <v>424</v>
      </c>
      <c r="D131" s="37"/>
      <c r="E131" s="254" t="s">
        <v>33</v>
      </c>
      <c r="F131" s="338">
        <v>54</v>
      </c>
      <c r="G131" s="37" t="s">
        <v>289</v>
      </c>
      <c r="H131" s="46">
        <v>43905</v>
      </c>
      <c r="I131" s="46">
        <v>43907</v>
      </c>
      <c r="J131" s="37">
        <v>2</v>
      </c>
      <c r="K131" s="366"/>
      <c r="L131" s="27"/>
      <c r="M131" s="267">
        <v>6822</v>
      </c>
      <c r="V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L131" s="115"/>
      <c r="AM131" s="115"/>
    </row>
    <row r="132" spans="1:43">
      <c r="A132" s="64">
        <v>93</v>
      </c>
      <c r="B132" s="37" t="s">
        <v>436</v>
      </c>
      <c r="C132" s="27" t="s">
        <v>437</v>
      </c>
      <c r="D132" s="37"/>
      <c r="E132" s="254" t="s">
        <v>33</v>
      </c>
      <c r="F132" s="338">
        <v>25</v>
      </c>
      <c r="G132" s="37" t="s">
        <v>289</v>
      </c>
      <c r="H132" s="50">
        <v>43910</v>
      </c>
      <c r="I132" s="50">
        <v>43911</v>
      </c>
      <c r="J132" s="138">
        <v>1</v>
      </c>
      <c r="K132" s="366"/>
      <c r="L132" s="27"/>
      <c r="M132" s="267">
        <v>3688</v>
      </c>
      <c r="V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L132" s="115"/>
      <c r="AM132" s="115"/>
    </row>
    <row r="133" spans="1:43">
      <c r="A133" s="64">
        <v>94</v>
      </c>
      <c r="B133" s="37" t="s">
        <v>438</v>
      </c>
      <c r="C133" s="37" t="s">
        <v>233</v>
      </c>
      <c r="D133" s="37"/>
      <c r="E133" s="246" t="s">
        <v>32</v>
      </c>
      <c r="F133" s="338">
        <v>83</v>
      </c>
      <c r="G133" s="37" t="s">
        <v>289</v>
      </c>
      <c r="H133" s="46">
        <v>43917</v>
      </c>
      <c r="I133" s="46">
        <v>43919</v>
      </c>
      <c r="J133" s="37">
        <v>2</v>
      </c>
      <c r="K133" s="367"/>
      <c r="L133" s="27"/>
      <c r="M133" s="267">
        <v>8280</v>
      </c>
      <c r="V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L133" s="115"/>
      <c r="AM133" s="115"/>
    </row>
    <row r="134" spans="1:43" ht="18.75" customHeight="1">
      <c r="A134" s="64">
        <v>95</v>
      </c>
      <c r="B134" s="37" t="s">
        <v>439</v>
      </c>
      <c r="C134" s="35"/>
      <c r="D134" s="37" t="s">
        <v>259</v>
      </c>
      <c r="E134" s="27" t="s">
        <v>33</v>
      </c>
      <c r="F134" s="338">
        <v>3</v>
      </c>
      <c r="G134" s="37" t="s">
        <v>289</v>
      </c>
      <c r="H134" s="50">
        <v>43908</v>
      </c>
      <c r="I134" s="50">
        <v>43909</v>
      </c>
      <c r="J134" s="138">
        <v>1</v>
      </c>
      <c r="K134" s="366"/>
      <c r="L134" s="27"/>
      <c r="M134" s="139">
        <v>3872</v>
      </c>
      <c r="V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L134" s="115"/>
      <c r="AM134" s="115"/>
    </row>
    <row r="135" spans="1:43">
      <c r="A135" s="64">
        <v>96</v>
      </c>
      <c r="B135" s="243" t="s">
        <v>440</v>
      </c>
      <c r="C135" s="35"/>
      <c r="D135" s="243" t="s">
        <v>417</v>
      </c>
      <c r="E135" s="27" t="s">
        <v>33</v>
      </c>
      <c r="F135" s="339">
        <v>17</v>
      </c>
      <c r="G135" s="37" t="s">
        <v>289</v>
      </c>
      <c r="H135" s="28">
        <v>43894</v>
      </c>
      <c r="I135" s="28">
        <v>43895</v>
      </c>
      <c r="J135" s="138">
        <v>1</v>
      </c>
      <c r="K135" s="367"/>
      <c r="L135" s="37"/>
      <c r="M135" s="291">
        <v>7099</v>
      </c>
      <c r="V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L135" s="115"/>
      <c r="AM135" s="115"/>
    </row>
    <row r="136" spans="1:43">
      <c r="A136" s="64">
        <v>97</v>
      </c>
      <c r="B136" s="243" t="s">
        <v>441</v>
      </c>
      <c r="C136" s="243" t="s">
        <v>364</v>
      </c>
      <c r="D136" s="259"/>
      <c r="E136" s="166" t="s">
        <v>33</v>
      </c>
      <c r="F136" s="258">
        <v>66</v>
      </c>
      <c r="G136" s="37" t="s">
        <v>289</v>
      </c>
      <c r="H136" s="340">
        <v>43906</v>
      </c>
      <c r="I136" s="340">
        <v>43907</v>
      </c>
      <c r="J136" s="138">
        <v>1</v>
      </c>
      <c r="K136" s="366"/>
      <c r="L136" s="27"/>
      <c r="M136" s="291">
        <v>6732</v>
      </c>
      <c r="V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</row>
    <row r="137" spans="1:43" ht="15.75" customHeight="1">
      <c r="A137" s="64">
        <v>98</v>
      </c>
      <c r="B137" s="37" t="s">
        <v>442</v>
      </c>
      <c r="C137" s="35"/>
      <c r="D137" s="27" t="s">
        <v>276</v>
      </c>
      <c r="E137" s="27" t="s">
        <v>33</v>
      </c>
      <c r="F137" s="75">
        <v>23</v>
      </c>
      <c r="G137" s="27" t="s">
        <v>339</v>
      </c>
      <c r="H137" s="50">
        <v>43909</v>
      </c>
      <c r="I137" s="50">
        <v>43912</v>
      </c>
      <c r="J137" s="138">
        <v>3</v>
      </c>
      <c r="K137" s="366"/>
      <c r="L137" s="27"/>
      <c r="M137" s="139">
        <v>30000</v>
      </c>
      <c r="V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</row>
    <row r="138" spans="1:43">
      <c r="V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</row>
    <row r="139" spans="1:43">
      <c r="J139">
        <f>SUM(J40:J138)</f>
        <v>231</v>
      </c>
      <c r="M139" s="368">
        <f>SUM(M40:M138)</f>
        <v>1511692</v>
      </c>
      <c r="V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</row>
    <row r="140" spans="1:43">
      <c r="B140" t="s">
        <v>443</v>
      </c>
      <c r="V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L140" s="134"/>
      <c r="AM140" s="134"/>
      <c r="AN140" s="134"/>
      <c r="AO140" s="134"/>
      <c r="AP140" s="134"/>
    </row>
    <row r="141" spans="1:43">
      <c r="J141">
        <f>SUM(J139+J37)</f>
        <v>348</v>
      </c>
      <c r="M141" s="368">
        <f>SUM(M139+M37)</f>
        <v>1790949</v>
      </c>
      <c r="V141" s="305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L141" s="331"/>
      <c r="AM141" s="391"/>
      <c r="AQ141" s="115"/>
    </row>
    <row r="142" spans="1:43">
      <c r="V142" s="305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L142" s="331"/>
      <c r="AM142" s="391"/>
      <c r="AQ142" s="115"/>
    </row>
    <row r="143" spans="1:43">
      <c r="V143" s="305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</row>
    <row r="144" spans="1:43">
      <c r="V144" s="305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L144" s="187"/>
      <c r="AM144" s="392"/>
      <c r="AP144" s="115"/>
      <c r="AQ144" s="115"/>
    </row>
    <row r="145" spans="1:43">
      <c r="V145" s="305"/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  <c r="AL145" s="187"/>
      <c r="AM145" s="392"/>
      <c r="AP145" s="115"/>
      <c r="AQ145" s="115"/>
    </row>
    <row r="146" spans="1:43">
      <c r="V146" s="305"/>
      <c r="X146" s="305"/>
      <c r="Y146" s="305"/>
      <c r="Z146" s="305"/>
      <c r="AA146" s="305"/>
      <c r="AB146" s="305"/>
      <c r="AC146" s="305"/>
      <c r="AD146" s="305"/>
      <c r="AE146" s="305"/>
      <c r="AF146" s="305"/>
      <c r="AG146" s="305"/>
      <c r="AH146" s="305"/>
      <c r="AL146" s="187"/>
      <c r="AM146" s="392"/>
      <c r="AP146" s="115"/>
      <c r="AQ146" s="115"/>
    </row>
    <row r="147" spans="1:43">
      <c r="V147" s="305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  <c r="AL147" s="187"/>
      <c r="AM147" s="393"/>
      <c r="AP147" s="115"/>
      <c r="AQ147" s="115"/>
    </row>
    <row r="148" spans="1:43">
      <c r="V148" s="305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L148" s="187"/>
      <c r="AM148" s="393"/>
      <c r="AP148" s="115"/>
      <c r="AQ148" s="115"/>
    </row>
    <row r="149" spans="1:43">
      <c r="V149" s="305"/>
      <c r="X149" s="305"/>
      <c r="Y149" s="305"/>
      <c r="Z149" s="305"/>
      <c r="AA149" s="305"/>
      <c r="AB149" s="305"/>
      <c r="AC149" s="305"/>
      <c r="AD149" s="305"/>
      <c r="AE149" s="305"/>
      <c r="AF149" s="305"/>
      <c r="AG149" s="305"/>
      <c r="AH149" s="305"/>
      <c r="AL149" s="187"/>
      <c r="AM149" s="393"/>
      <c r="AP149" s="115"/>
      <c r="AQ149" s="115"/>
    </row>
    <row r="150" spans="1:43">
      <c r="V150" s="305"/>
      <c r="X150" s="305"/>
      <c r="Y150" s="305"/>
      <c r="Z150" s="305"/>
      <c r="AA150" s="305"/>
      <c r="AB150" s="305"/>
      <c r="AC150" s="305"/>
      <c r="AD150" s="305"/>
      <c r="AE150" s="305"/>
      <c r="AF150" s="305"/>
      <c r="AG150" s="305"/>
      <c r="AH150" s="305"/>
      <c r="AL150" s="331"/>
      <c r="AM150" s="394"/>
      <c r="AN150" s="395"/>
      <c r="AO150" s="395"/>
      <c r="AP150" s="136"/>
      <c r="AQ150" s="115"/>
    </row>
    <row r="151" spans="1:43">
      <c r="V151" s="189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115"/>
      <c r="AL151" s="331"/>
      <c r="AM151" s="394"/>
      <c r="AN151" s="395"/>
      <c r="AO151" s="395"/>
      <c r="AP151" s="136"/>
      <c r="AQ151" s="115"/>
    </row>
    <row r="152" spans="1:43">
      <c r="V152" s="189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115"/>
      <c r="AL152" s="134"/>
      <c r="AM152" s="134"/>
      <c r="AN152" s="134"/>
      <c r="AO152" s="134"/>
      <c r="AP152" s="134"/>
    </row>
    <row r="153" spans="1:43">
      <c r="V153" s="189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115"/>
    </row>
    <row r="154" spans="1:43">
      <c r="V154" s="307"/>
      <c r="AG154" s="307"/>
      <c r="AI154" s="115"/>
    </row>
    <row r="155" spans="1:43">
      <c r="A155" s="341"/>
      <c r="B155" s="342"/>
      <c r="C155" s="193"/>
      <c r="D155" s="342"/>
      <c r="E155" s="342"/>
      <c r="F155" s="343"/>
      <c r="G155" s="342"/>
      <c r="H155" s="344"/>
      <c r="I155" s="344"/>
      <c r="J155" s="369"/>
      <c r="K155" s="345"/>
      <c r="L155" s="193"/>
      <c r="M155" s="370"/>
      <c r="O155" s="115"/>
      <c r="P155" s="115"/>
      <c r="U155" s="385"/>
      <c r="V155" s="386"/>
      <c r="X155" s="387"/>
      <c r="Y155" s="387"/>
      <c r="Z155" s="387"/>
      <c r="AA155" s="387"/>
      <c r="AB155" s="387"/>
      <c r="AC155" s="387"/>
      <c r="AD155" s="387"/>
      <c r="AE155" s="387"/>
      <c r="AF155" s="387"/>
      <c r="AG155" s="387"/>
      <c r="AH155" s="387"/>
      <c r="AI155" s="115"/>
    </row>
    <row r="156" spans="1:43">
      <c r="A156" s="341"/>
      <c r="B156" s="342"/>
      <c r="C156" s="320"/>
      <c r="D156" s="342"/>
      <c r="E156" s="342"/>
      <c r="F156" s="343"/>
      <c r="G156" s="342"/>
      <c r="H156" s="344"/>
      <c r="I156" s="344"/>
      <c r="J156" s="369"/>
      <c r="K156" s="345"/>
      <c r="L156" s="193"/>
      <c r="M156" s="370"/>
      <c r="O156" s="115"/>
      <c r="P156" s="115"/>
      <c r="U156" s="385"/>
      <c r="V156" s="30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115"/>
    </row>
    <row r="157" spans="1:43">
      <c r="A157" s="341"/>
      <c r="B157" s="342"/>
      <c r="C157" s="140"/>
      <c r="D157" s="342"/>
      <c r="E157" s="345"/>
      <c r="F157" s="343"/>
      <c r="G157" s="342"/>
      <c r="H157" s="344"/>
      <c r="I157" s="344"/>
      <c r="J157" s="369"/>
      <c r="K157" s="345"/>
      <c r="L157" s="193"/>
      <c r="M157" s="370"/>
      <c r="O157" s="115"/>
      <c r="P157" s="115"/>
      <c r="U157" s="385"/>
      <c r="V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187"/>
      <c r="AI157" s="115"/>
    </row>
    <row r="158" spans="1:43">
      <c r="A158" s="341"/>
      <c r="B158" s="342"/>
      <c r="C158" s="320"/>
      <c r="D158" s="342"/>
      <c r="E158" s="345"/>
      <c r="F158" s="343"/>
      <c r="G158" s="342"/>
      <c r="H158" s="344"/>
      <c r="I158" s="344"/>
      <c r="J158" s="369"/>
      <c r="K158" s="371"/>
      <c r="L158" s="193"/>
      <c r="M158" s="370"/>
      <c r="O158" s="115"/>
      <c r="P158" s="115"/>
      <c r="V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187"/>
      <c r="AI158" s="115"/>
    </row>
    <row r="159" spans="1:43">
      <c r="A159" s="341"/>
      <c r="B159" s="346"/>
      <c r="C159" s="320"/>
      <c r="D159" s="346"/>
      <c r="E159" s="347"/>
      <c r="F159" s="348"/>
      <c r="G159" s="346"/>
      <c r="H159" s="349"/>
      <c r="I159" s="349"/>
      <c r="J159" s="369"/>
      <c r="K159" s="372"/>
      <c r="L159" s="193"/>
      <c r="M159" s="373"/>
      <c r="O159" s="115"/>
      <c r="P159" s="115"/>
      <c r="U159" s="388"/>
      <c r="V159" s="305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187"/>
      <c r="AI159" s="115"/>
    </row>
    <row r="160" spans="1:43">
      <c r="A160" s="341"/>
      <c r="B160" s="342"/>
      <c r="C160" s="320"/>
      <c r="D160" s="342"/>
      <c r="E160" s="345"/>
      <c r="F160" s="343"/>
      <c r="G160" s="342"/>
      <c r="H160" s="344"/>
      <c r="I160" s="344"/>
      <c r="J160" s="369"/>
      <c r="K160" s="374"/>
      <c r="L160" s="193"/>
      <c r="M160" s="370"/>
      <c r="O160" s="115"/>
      <c r="U160" s="388"/>
      <c r="V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187"/>
      <c r="AI160" s="115"/>
    </row>
    <row r="161" spans="1:35">
      <c r="A161" s="341"/>
      <c r="B161" s="346"/>
      <c r="C161" s="140"/>
      <c r="D161" s="350"/>
      <c r="E161" s="347"/>
      <c r="F161" s="348"/>
      <c r="G161" s="346"/>
      <c r="H161" s="349"/>
      <c r="I161" s="349"/>
      <c r="J161" s="369"/>
      <c r="K161" s="374"/>
      <c r="L161" s="193"/>
      <c r="M161" s="375"/>
      <c r="O161" s="115"/>
      <c r="P161" s="115"/>
      <c r="U161" s="388"/>
      <c r="V161" s="305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187"/>
      <c r="AI161" s="115"/>
    </row>
    <row r="162" spans="1:35">
      <c r="A162" s="341"/>
      <c r="B162" s="342"/>
      <c r="C162" s="320"/>
      <c r="D162" s="342"/>
      <c r="E162" s="345"/>
      <c r="F162" s="343"/>
      <c r="G162" s="342"/>
      <c r="H162" s="344"/>
      <c r="I162" s="344"/>
      <c r="J162" s="369"/>
      <c r="K162" s="342"/>
      <c r="L162" s="193"/>
      <c r="M162" s="370"/>
      <c r="O162" s="115"/>
      <c r="U162" s="388"/>
      <c r="V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187"/>
      <c r="AI162" s="115"/>
    </row>
    <row r="163" spans="1:35">
      <c r="A163" s="341"/>
      <c r="B163" s="342"/>
      <c r="C163" s="351"/>
      <c r="D163" s="342"/>
      <c r="E163" s="345"/>
      <c r="F163" s="343"/>
      <c r="G163" s="342"/>
      <c r="H163" s="344"/>
      <c r="I163" s="344"/>
      <c r="J163" s="369"/>
      <c r="K163" s="342"/>
      <c r="L163" s="376"/>
      <c r="M163" s="370"/>
      <c r="O163" s="115"/>
      <c r="U163" s="388"/>
      <c r="V163" s="305"/>
      <c r="X163" s="305"/>
      <c r="Y163" s="305"/>
      <c r="Z163" s="305"/>
      <c r="AA163" s="305"/>
      <c r="AB163" s="305"/>
      <c r="AC163" s="305"/>
      <c r="AD163" s="305"/>
      <c r="AE163" s="305"/>
      <c r="AF163" s="305"/>
      <c r="AG163" s="305"/>
      <c r="AH163" s="187"/>
      <c r="AI163" s="115"/>
    </row>
    <row r="164" spans="1:35">
      <c r="A164" s="341"/>
      <c r="B164" s="346"/>
      <c r="C164" s="140"/>
      <c r="D164" s="352"/>
      <c r="E164" s="346"/>
      <c r="F164" s="348"/>
      <c r="G164" s="346"/>
      <c r="H164" s="349"/>
      <c r="I164" s="349"/>
      <c r="J164" s="369"/>
      <c r="K164" s="346"/>
      <c r="L164" s="377"/>
      <c r="M164" s="375"/>
      <c r="O164" s="115"/>
      <c r="U164" s="388"/>
      <c r="V164" s="305"/>
      <c r="X164" s="305"/>
      <c r="Y164" s="305"/>
      <c r="Z164" s="305"/>
      <c r="AA164" s="305"/>
      <c r="AB164" s="305"/>
      <c r="AC164" s="305"/>
      <c r="AD164" s="305"/>
      <c r="AE164" s="305"/>
      <c r="AF164" s="305"/>
      <c r="AG164" s="305"/>
      <c r="AH164" s="187"/>
      <c r="AI164" s="115"/>
    </row>
    <row r="165" spans="1:35">
      <c r="A165" s="341"/>
      <c r="B165" s="346"/>
      <c r="C165" s="140"/>
      <c r="D165" s="346"/>
      <c r="E165" s="346"/>
      <c r="F165" s="348"/>
      <c r="G165" s="346"/>
      <c r="H165" s="349"/>
      <c r="I165" s="349"/>
      <c r="J165" s="369"/>
      <c r="K165" s="346"/>
      <c r="L165" s="377"/>
      <c r="M165" s="375"/>
      <c r="O165" s="115"/>
      <c r="U165" s="388"/>
      <c r="V165" s="389"/>
      <c r="X165" s="389"/>
      <c r="Y165" s="389"/>
      <c r="Z165" s="389"/>
      <c r="AA165" s="389"/>
      <c r="AB165" s="389"/>
      <c r="AC165" s="389"/>
      <c r="AD165" s="389"/>
      <c r="AE165" s="389"/>
      <c r="AF165" s="389"/>
      <c r="AG165" s="389"/>
      <c r="AH165" s="187"/>
      <c r="AI165" s="115"/>
    </row>
    <row r="166" spans="1:35">
      <c r="A166" s="341"/>
      <c r="B166" s="342"/>
      <c r="C166" s="140"/>
      <c r="D166" s="342"/>
      <c r="E166" s="342"/>
      <c r="F166" s="353"/>
      <c r="G166" s="342"/>
      <c r="H166" s="354"/>
      <c r="I166" s="344"/>
      <c r="J166" s="369"/>
      <c r="K166" s="342"/>
      <c r="L166" s="353"/>
      <c r="M166" s="378"/>
      <c r="O166" s="115"/>
      <c r="P166" s="115"/>
      <c r="U166" s="388"/>
      <c r="V166" s="389"/>
      <c r="X166" s="389"/>
      <c r="Y166" s="389"/>
      <c r="Z166" s="389"/>
      <c r="AA166" s="389"/>
      <c r="AB166" s="389"/>
      <c r="AC166" s="389"/>
      <c r="AD166" s="389"/>
      <c r="AE166" s="389"/>
      <c r="AF166" s="389"/>
      <c r="AG166" s="389"/>
      <c r="AH166" s="187"/>
      <c r="AI166" s="115"/>
    </row>
    <row r="167" spans="1:35" ht="15.6">
      <c r="A167" s="341"/>
      <c r="B167" s="342"/>
      <c r="C167" s="355"/>
      <c r="D167" s="356"/>
      <c r="E167" s="342"/>
      <c r="F167" s="343"/>
      <c r="G167" s="342"/>
      <c r="H167" s="344"/>
      <c r="I167" s="344"/>
      <c r="J167" s="369"/>
      <c r="K167" s="342"/>
      <c r="L167" s="353"/>
      <c r="M167" s="370"/>
      <c r="O167" s="115"/>
      <c r="U167" s="388"/>
      <c r="V167" s="389"/>
      <c r="X167" s="389"/>
      <c r="Y167" s="389"/>
      <c r="Z167" s="389"/>
      <c r="AA167" s="389"/>
      <c r="AB167" s="389"/>
      <c r="AC167" s="389"/>
      <c r="AD167" s="389"/>
      <c r="AE167" s="389"/>
      <c r="AF167" s="389"/>
      <c r="AG167" s="389"/>
      <c r="AH167" s="187"/>
      <c r="AI167" s="115"/>
    </row>
    <row r="168" spans="1:35">
      <c r="A168" s="341"/>
      <c r="B168" s="342"/>
      <c r="C168" s="140"/>
      <c r="D168" s="342"/>
      <c r="E168" s="342"/>
      <c r="F168" s="343"/>
      <c r="G168" s="342"/>
      <c r="H168" s="354"/>
      <c r="I168" s="354"/>
      <c r="J168" s="369"/>
      <c r="K168" s="342"/>
      <c r="L168" s="353"/>
      <c r="M168" s="370"/>
      <c r="O168" s="115"/>
      <c r="P168" s="115"/>
      <c r="U168" s="388"/>
    </row>
    <row r="169" spans="1:35" ht="15.6">
      <c r="A169" s="341"/>
      <c r="B169" s="357"/>
      <c r="C169" s="355"/>
      <c r="D169" s="346"/>
      <c r="E169" s="346"/>
      <c r="F169" s="348"/>
      <c r="G169" s="346"/>
      <c r="H169" s="358"/>
      <c r="I169" s="358"/>
      <c r="J169" s="369"/>
      <c r="K169" s="346"/>
      <c r="L169" s="377"/>
      <c r="M169" s="373"/>
      <c r="O169" s="115"/>
      <c r="P169" s="115"/>
      <c r="U169" s="390"/>
    </row>
    <row r="170" spans="1:35">
      <c r="A170" s="341"/>
      <c r="B170" s="346"/>
      <c r="C170" s="140"/>
      <c r="D170" s="346"/>
      <c r="E170" s="346"/>
      <c r="F170" s="348"/>
      <c r="G170" s="346"/>
      <c r="H170" s="358"/>
      <c r="I170" s="358"/>
      <c r="J170" s="369"/>
      <c r="K170" s="346"/>
      <c r="L170" s="379"/>
      <c r="M170" s="373"/>
      <c r="O170" s="115"/>
      <c r="P170" s="283"/>
      <c r="U170" s="390"/>
    </row>
    <row r="171" spans="1:35" ht="15.6">
      <c r="A171" s="341"/>
      <c r="B171" s="342"/>
      <c r="C171" s="355"/>
      <c r="D171" s="342"/>
      <c r="E171" s="342"/>
      <c r="F171" s="343"/>
      <c r="G171" s="342"/>
      <c r="H171" s="354"/>
      <c r="I171" s="354"/>
      <c r="J171" s="369"/>
      <c r="K171" s="342"/>
      <c r="L171" s="376"/>
      <c r="M171" s="370"/>
      <c r="O171" s="115"/>
      <c r="P171" s="283"/>
      <c r="U171" s="390"/>
    </row>
    <row r="172" spans="1:35">
      <c r="A172" s="341"/>
      <c r="B172" s="342"/>
      <c r="C172" s="359"/>
      <c r="D172" s="342"/>
      <c r="E172" s="342"/>
      <c r="F172" s="343"/>
      <c r="G172" s="342"/>
      <c r="H172" s="360"/>
      <c r="I172" s="360"/>
      <c r="J172" s="369"/>
      <c r="K172" s="342"/>
      <c r="L172" s="376"/>
      <c r="M172" s="370"/>
    </row>
    <row r="173" spans="1:35">
      <c r="A173" s="341"/>
      <c r="B173" s="342"/>
      <c r="C173" s="320"/>
      <c r="D173" s="342"/>
      <c r="E173" s="342"/>
      <c r="F173" s="343"/>
      <c r="G173" s="342"/>
      <c r="H173" s="360"/>
      <c r="I173" s="360"/>
      <c r="J173" s="369"/>
      <c r="K173" s="342"/>
      <c r="L173" s="353"/>
      <c r="M173" s="370"/>
    </row>
    <row r="174" spans="1:35">
      <c r="A174" s="341"/>
      <c r="B174" s="342"/>
      <c r="C174" s="320"/>
      <c r="D174" s="342"/>
      <c r="E174" s="345"/>
      <c r="F174" s="343"/>
      <c r="G174" s="342"/>
      <c r="H174" s="354"/>
      <c r="I174" s="354"/>
      <c r="J174" s="369"/>
      <c r="K174" s="342"/>
      <c r="L174" s="353"/>
      <c r="M174" s="370"/>
    </row>
    <row r="175" spans="1:35">
      <c r="A175" s="341"/>
      <c r="B175" s="342"/>
      <c r="C175" s="193"/>
      <c r="D175" s="342"/>
      <c r="E175" s="342"/>
      <c r="F175" s="353"/>
      <c r="G175" s="342"/>
      <c r="H175" s="344"/>
      <c r="I175" s="344"/>
      <c r="J175" s="369"/>
      <c r="K175" s="342"/>
      <c r="L175" s="353"/>
      <c r="M175" s="370"/>
    </row>
    <row r="176" spans="1:35">
      <c r="A176" s="341"/>
      <c r="B176" s="342"/>
      <c r="C176" s="193"/>
      <c r="D176" s="342"/>
      <c r="E176" s="345"/>
      <c r="F176" s="343"/>
      <c r="G176" s="342"/>
      <c r="H176" s="354"/>
      <c r="I176" s="354"/>
      <c r="J176" s="369"/>
      <c r="K176" s="342"/>
      <c r="L176" s="353"/>
      <c r="M176" s="370"/>
    </row>
    <row r="177" spans="1:13">
      <c r="A177" s="53"/>
      <c r="B177" s="352"/>
      <c r="C177" s="140"/>
      <c r="D177" s="350"/>
      <c r="E177" s="361"/>
      <c r="F177" s="362"/>
      <c r="G177" s="350"/>
      <c r="H177" s="363"/>
      <c r="I177" s="363"/>
      <c r="J177" s="369"/>
      <c r="K177" s="380"/>
      <c r="L177" s="381"/>
      <c r="M177" s="382"/>
    </row>
    <row r="178" spans="1:13">
      <c r="A178" s="364"/>
      <c r="B178" s="364"/>
      <c r="C178" s="320"/>
      <c r="D178" s="364"/>
      <c r="E178" s="364"/>
      <c r="F178" s="364"/>
      <c r="G178" s="364"/>
      <c r="H178" s="364"/>
      <c r="I178" s="364"/>
      <c r="J178" s="383"/>
      <c r="K178" s="364"/>
      <c r="L178" s="364"/>
      <c r="M178" s="384"/>
    </row>
    <row r="179" spans="1:13">
      <c r="C179" s="320"/>
      <c r="D179" s="364"/>
      <c r="E179" s="364"/>
      <c r="F179" s="364"/>
      <c r="G179" s="364"/>
      <c r="H179" s="364"/>
      <c r="I179" s="364"/>
      <c r="J179" s="383"/>
      <c r="K179" s="364"/>
      <c r="L179" s="364"/>
      <c r="M179" s="384"/>
    </row>
    <row r="180" spans="1:13" ht="15.6">
      <c r="A180" s="364"/>
      <c r="B180" s="364"/>
      <c r="C180" s="355"/>
      <c r="D180" s="364"/>
      <c r="E180" s="364"/>
      <c r="F180" s="364"/>
      <c r="G180" s="364"/>
      <c r="H180" s="364"/>
      <c r="I180" s="364"/>
      <c r="J180" s="364"/>
      <c r="K180" s="364"/>
      <c r="L180" s="364"/>
      <c r="M180" s="364"/>
    </row>
    <row r="181" spans="1:13">
      <c r="A181" s="364"/>
      <c r="B181" s="364"/>
      <c r="C181" s="140"/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</row>
    <row r="182" spans="1:13">
      <c r="A182" s="364"/>
      <c r="B182" s="364"/>
      <c r="C182" s="320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</row>
    <row r="183" spans="1:13">
      <c r="A183" s="364"/>
      <c r="B183" s="364"/>
      <c r="C183" s="140"/>
      <c r="D183" s="364"/>
      <c r="E183" s="364"/>
      <c r="F183" s="364"/>
      <c r="G183" s="364"/>
      <c r="H183" s="364"/>
      <c r="I183" s="364"/>
      <c r="J183" s="364"/>
      <c r="K183" s="364"/>
      <c r="L183" s="364"/>
      <c r="M183" s="364"/>
    </row>
    <row r="184" spans="1:13">
      <c r="A184" s="364"/>
      <c r="B184" s="364"/>
      <c r="C184" s="140"/>
      <c r="D184" s="364"/>
      <c r="E184" s="364"/>
      <c r="F184" s="364"/>
      <c r="G184" s="364"/>
      <c r="H184" s="364"/>
      <c r="I184" s="364"/>
      <c r="J184" s="364"/>
      <c r="K184" s="364"/>
      <c r="L184" s="364"/>
      <c r="M184" s="364"/>
    </row>
    <row r="185" spans="1:13">
      <c r="A185" s="364"/>
      <c r="B185" s="364"/>
      <c r="C185" s="140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</row>
    <row r="186" spans="1:13">
      <c r="A186" s="364"/>
      <c r="B186" s="364"/>
      <c r="C186" s="140"/>
      <c r="D186" s="364"/>
      <c r="E186" s="364"/>
      <c r="F186" s="364"/>
      <c r="G186" s="364"/>
      <c r="H186" s="364"/>
      <c r="I186" s="364"/>
      <c r="J186" s="364"/>
      <c r="K186" s="364"/>
      <c r="L186" s="364"/>
      <c r="M186" s="364"/>
    </row>
    <row r="187" spans="1:13">
      <c r="A187" s="364"/>
      <c r="B187" s="364"/>
      <c r="C187" s="140"/>
      <c r="D187" s="364"/>
      <c r="E187" s="364"/>
      <c r="F187" s="364"/>
      <c r="G187" s="364"/>
      <c r="H187" s="364"/>
      <c r="I187" s="364"/>
      <c r="J187" s="364"/>
      <c r="K187" s="364"/>
      <c r="L187" s="364"/>
      <c r="M187" s="364"/>
    </row>
    <row r="188" spans="1:13">
      <c r="A188" s="364"/>
      <c r="B188" s="364"/>
      <c r="C188" s="140"/>
      <c r="D188" s="364"/>
      <c r="E188" s="364"/>
      <c r="F188" s="364"/>
      <c r="G188" s="364"/>
      <c r="H188" s="364"/>
      <c r="I188" s="364"/>
      <c r="J188" s="364"/>
      <c r="K188" s="364"/>
      <c r="L188" s="364"/>
      <c r="M188" s="364"/>
    </row>
    <row r="189" spans="1:13">
      <c r="A189" s="364"/>
      <c r="B189" s="364"/>
      <c r="C189" s="140"/>
      <c r="D189" s="364"/>
      <c r="E189" s="364"/>
      <c r="F189" s="364"/>
      <c r="G189" s="364"/>
      <c r="H189" s="364"/>
      <c r="I189" s="364"/>
      <c r="J189" s="364"/>
      <c r="K189" s="364"/>
      <c r="L189" s="364"/>
      <c r="M189" s="364"/>
    </row>
    <row r="190" spans="1:13">
      <c r="A190" s="364"/>
      <c r="B190" s="364"/>
      <c r="C190" s="140"/>
      <c r="D190" s="364"/>
      <c r="E190" s="364"/>
      <c r="F190" s="364"/>
      <c r="G190" s="364"/>
      <c r="H190" s="364"/>
      <c r="I190" s="364"/>
      <c r="J190" s="364"/>
      <c r="K190" s="364"/>
      <c r="L190" s="364"/>
      <c r="M190" s="364"/>
    </row>
    <row r="191" spans="1:13">
      <c r="A191" s="364"/>
      <c r="B191" s="364"/>
      <c r="C191" s="140"/>
      <c r="D191" s="364"/>
      <c r="E191" s="364"/>
      <c r="F191" s="364"/>
      <c r="G191" s="364"/>
      <c r="H191" s="364"/>
      <c r="I191" s="364"/>
      <c r="J191" s="364"/>
      <c r="K191" s="364"/>
      <c r="L191" s="364"/>
      <c r="M191" s="364"/>
    </row>
    <row r="192" spans="1:13">
      <c r="A192" s="364"/>
      <c r="B192" s="364"/>
      <c r="C192" s="140"/>
      <c r="D192" s="364"/>
      <c r="E192" s="364"/>
      <c r="F192" s="364"/>
      <c r="G192" s="364"/>
      <c r="H192" s="364"/>
      <c r="I192" s="364"/>
      <c r="J192" s="364"/>
      <c r="K192" s="364"/>
      <c r="L192" s="364"/>
      <c r="M192" s="364"/>
    </row>
    <row r="193" spans="1:13">
      <c r="A193" s="364"/>
      <c r="B193" s="364"/>
      <c r="C193" s="193"/>
      <c r="D193" s="364"/>
      <c r="E193" s="364"/>
      <c r="F193" s="364"/>
      <c r="G193" s="364"/>
      <c r="H193" s="364"/>
      <c r="I193" s="364"/>
      <c r="J193" s="364"/>
      <c r="K193" s="364"/>
      <c r="L193" s="364"/>
      <c r="M193" s="364"/>
    </row>
    <row r="194" spans="1:13">
      <c r="A194" s="364"/>
      <c r="B194" s="364"/>
      <c r="C194" s="140"/>
      <c r="D194" s="364"/>
      <c r="E194" s="364"/>
      <c r="F194" s="364"/>
      <c r="G194" s="364"/>
      <c r="H194" s="364"/>
      <c r="I194" s="364"/>
      <c r="J194" s="364"/>
      <c r="K194" s="364"/>
      <c r="L194" s="364"/>
      <c r="M194" s="364"/>
    </row>
    <row r="195" spans="1:13">
      <c r="A195" s="364"/>
      <c r="B195" s="364"/>
      <c r="C195" s="140"/>
      <c r="D195" s="364"/>
      <c r="E195" s="364"/>
      <c r="F195" s="364"/>
      <c r="G195" s="364"/>
      <c r="H195" s="364"/>
      <c r="I195" s="364"/>
      <c r="J195" s="364"/>
      <c r="K195" s="364"/>
      <c r="L195" s="364"/>
      <c r="M195" s="364"/>
    </row>
    <row r="196" spans="1:13">
      <c r="A196" s="364"/>
      <c r="B196" s="364"/>
      <c r="C196" s="140"/>
      <c r="D196" s="364"/>
      <c r="E196" s="364"/>
      <c r="F196" s="364"/>
      <c r="G196" s="364"/>
      <c r="H196" s="364"/>
      <c r="I196" s="364"/>
      <c r="J196" s="364"/>
      <c r="K196" s="364"/>
      <c r="L196" s="364"/>
      <c r="M196" s="364"/>
    </row>
    <row r="197" spans="1:13">
      <c r="A197" s="364"/>
      <c r="B197" s="364"/>
      <c r="C197" s="140"/>
      <c r="D197" s="364"/>
      <c r="E197" s="364"/>
      <c r="F197" s="364"/>
      <c r="G197" s="364"/>
      <c r="H197" s="364"/>
      <c r="I197" s="364"/>
      <c r="J197" s="364"/>
      <c r="K197" s="364"/>
      <c r="L197" s="364"/>
      <c r="M197" s="364"/>
    </row>
    <row r="198" spans="1:13">
      <c r="A198" s="364"/>
      <c r="B198" s="364"/>
      <c r="C198" s="140"/>
      <c r="D198" s="364"/>
      <c r="E198" s="364"/>
      <c r="F198" s="364"/>
      <c r="G198" s="364"/>
      <c r="H198" s="364"/>
      <c r="I198" s="364"/>
      <c r="J198" s="364"/>
      <c r="K198" s="364"/>
      <c r="L198" s="364"/>
      <c r="M198" s="364"/>
    </row>
    <row r="199" spans="1:13">
      <c r="A199" s="364"/>
      <c r="B199" s="364"/>
      <c r="C199" s="140"/>
      <c r="D199" s="364"/>
      <c r="E199" s="364"/>
      <c r="F199" s="364"/>
      <c r="G199" s="364"/>
      <c r="H199" s="364"/>
      <c r="I199" s="364"/>
      <c r="J199" s="364"/>
      <c r="K199" s="364"/>
      <c r="L199" s="364"/>
      <c r="M199" s="364"/>
    </row>
    <row r="200" spans="1:13">
      <c r="A200" s="364"/>
      <c r="B200" s="364"/>
      <c r="C200" s="140"/>
      <c r="D200" s="364"/>
      <c r="E200" s="364"/>
      <c r="F200" s="364"/>
      <c r="G200" s="364"/>
      <c r="H200" s="364"/>
      <c r="I200" s="364"/>
      <c r="J200" s="364"/>
      <c r="K200" s="364"/>
      <c r="L200" s="364"/>
      <c r="M200" s="364"/>
    </row>
    <row r="201" spans="1:13">
      <c r="A201" s="364"/>
      <c r="B201" s="364"/>
      <c r="C201" s="140"/>
      <c r="D201" s="364"/>
      <c r="E201" s="364"/>
      <c r="F201" s="364"/>
      <c r="G201" s="364"/>
      <c r="H201" s="364"/>
      <c r="I201" s="364"/>
      <c r="J201" s="364"/>
      <c r="K201" s="364"/>
      <c r="L201" s="364"/>
      <c r="M201" s="364"/>
    </row>
    <row r="202" spans="1:13">
      <c r="A202" s="364"/>
      <c r="B202" s="364"/>
      <c r="C202" s="140"/>
      <c r="D202" s="364"/>
      <c r="E202" s="364"/>
      <c r="F202" s="364"/>
      <c r="G202" s="364"/>
      <c r="H202" s="364"/>
      <c r="I202" s="364"/>
      <c r="J202" s="364"/>
      <c r="K202" s="364"/>
      <c r="L202" s="364"/>
      <c r="M202" s="364"/>
    </row>
    <row r="203" spans="1:13">
      <c r="A203" s="364"/>
      <c r="B203" s="364"/>
      <c r="C203" s="140"/>
      <c r="D203" s="364"/>
      <c r="E203" s="364"/>
      <c r="F203" s="364"/>
      <c r="G203" s="364"/>
      <c r="H203" s="364"/>
      <c r="I203" s="364"/>
      <c r="J203" s="364"/>
      <c r="K203" s="364"/>
      <c r="L203" s="364"/>
      <c r="M203" s="364"/>
    </row>
    <row r="204" spans="1:13">
      <c r="A204" s="364"/>
      <c r="B204" s="364"/>
      <c r="C204" s="140"/>
      <c r="D204" s="364"/>
      <c r="E204" s="364"/>
      <c r="F204" s="364"/>
      <c r="G204" s="364"/>
      <c r="H204" s="364"/>
      <c r="I204" s="364"/>
      <c r="J204" s="364"/>
      <c r="K204" s="364"/>
      <c r="L204" s="364"/>
      <c r="M204" s="364"/>
    </row>
    <row r="205" spans="1:13">
      <c r="A205" s="364"/>
      <c r="B205" s="364"/>
      <c r="C205" s="140"/>
      <c r="D205" s="364"/>
      <c r="E205" s="364"/>
      <c r="F205" s="364"/>
      <c r="G205" s="364"/>
      <c r="H205" s="364"/>
      <c r="I205" s="364"/>
      <c r="J205" s="364"/>
      <c r="K205" s="364"/>
      <c r="L205" s="364"/>
      <c r="M205" s="364"/>
    </row>
    <row r="206" spans="1:13" ht="15.6">
      <c r="A206" s="364"/>
      <c r="B206" s="364"/>
      <c r="C206" s="355"/>
      <c r="D206" s="364"/>
      <c r="E206" s="364"/>
      <c r="F206" s="364"/>
      <c r="G206" s="364"/>
      <c r="H206" s="364"/>
      <c r="I206" s="364"/>
      <c r="J206" s="364"/>
      <c r="K206" s="364"/>
      <c r="L206" s="364"/>
      <c r="M206" s="364"/>
    </row>
    <row r="207" spans="1:13">
      <c r="A207" s="364"/>
      <c r="B207" s="364"/>
      <c r="C207" s="140"/>
      <c r="D207" s="364"/>
      <c r="E207" s="364"/>
      <c r="F207" s="364"/>
      <c r="G207" s="364"/>
      <c r="H207" s="364"/>
      <c r="I207" s="364"/>
      <c r="J207" s="364"/>
      <c r="K207" s="364"/>
      <c r="L207" s="364"/>
      <c r="M207" s="364"/>
    </row>
    <row r="208" spans="1:13">
      <c r="A208" s="364"/>
      <c r="B208" s="364"/>
      <c r="C208" s="140"/>
      <c r="D208" s="364"/>
      <c r="E208" s="364"/>
      <c r="F208" s="364"/>
      <c r="G208" s="364"/>
      <c r="H208" s="364"/>
      <c r="I208" s="364"/>
      <c r="J208" s="364"/>
      <c r="K208" s="364"/>
      <c r="L208" s="364"/>
      <c r="M208" s="364"/>
    </row>
    <row r="209" spans="1:13">
      <c r="A209" s="364"/>
      <c r="B209" s="364"/>
      <c r="C209" s="140"/>
      <c r="D209" s="364"/>
      <c r="E209" s="364"/>
      <c r="F209" s="364"/>
      <c r="G209" s="364"/>
      <c r="H209" s="364"/>
      <c r="I209" s="364"/>
      <c r="J209" s="364"/>
      <c r="K209" s="364"/>
      <c r="L209" s="364"/>
      <c r="M209" s="364"/>
    </row>
    <row r="210" spans="1:13">
      <c r="A210" s="364"/>
      <c r="B210" s="364"/>
      <c r="C210" s="320"/>
      <c r="D210" s="364"/>
      <c r="E210" s="364"/>
      <c r="F210" s="364"/>
      <c r="G210" s="364"/>
      <c r="H210" s="364"/>
      <c r="I210" s="364"/>
      <c r="J210" s="364"/>
      <c r="K210" s="364"/>
      <c r="L210" s="364"/>
      <c r="M210" s="364"/>
    </row>
    <row r="211" spans="1:13">
      <c r="C211" s="320"/>
    </row>
    <row r="212" spans="1:13">
      <c r="C212" s="140"/>
    </row>
    <row r="213" spans="1:13">
      <c r="C213" s="140"/>
    </row>
    <row r="214" spans="1:13">
      <c r="C214" s="140"/>
    </row>
    <row r="215" spans="1:13">
      <c r="C215" s="320"/>
    </row>
    <row r="216" spans="1:13">
      <c r="C216" s="140"/>
    </row>
    <row r="217" spans="1:13">
      <c r="C217" s="140"/>
    </row>
    <row r="218" spans="1:13">
      <c r="C218" s="320"/>
    </row>
    <row r="219" spans="1:13">
      <c r="C219" s="140"/>
    </row>
    <row r="220" spans="1:13">
      <c r="C220" s="140"/>
    </row>
    <row r="221" spans="1:13">
      <c r="C221" s="140"/>
    </row>
    <row r="222" spans="1:13">
      <c r="C222" s="140"/>
    </row>
    <row r="223" spans="1:13">
      <c r="C223" s="320"/>
    </row>
    <row r="224" spans="1:13">
      <c r="C224" s="320"/>
    </row>
    <row r="225" spans="3:3">
      <c r="C225" s="140"/>
    </row>
    <row r="226" spans="3:3">
      <c r="C226" s="320"/>
    </row>
    <row r="227" spans="3:3">
      <c r="C227" s="320"/>
    </row>
    <row r="228" spans="3:3">
      <c r="C228" s="140"/>
    </row>
    <row r="229" spans="3:3">
      <c r="C229" s="140"/>
    </row>
    <row r="230" spans="3:3">
      <c r="C230" s="140"/>
    </row>
    <row r="231" spans="3:3">
      <c r="C231" s="140"/>
    </row>
    <row r="232" spans="3:3">
      <c r="C232" s="140"/>
    </row>
    <row r="233" spans="3:3">
      <c r="C233" s="320"/>
    </row>
    <row r="234" spans="3:3">
      <c r="C234" s="320"/>
    </row>
    <row r="235" spans="3:3">
      <c r="C235" s="140"/>
    </row>
    <row r="236" spans="3:3">
      <c r="C236" s="140"/>
    </row>
    <row r="237" spans="3:3">
      <c r="C237" s="140"/>
    </row>
    <row r="238" spans="3:3">
      <c r="C238" s="320"/>
    </row>
    <row r="239" spans="3:3">
      <c r="C239" s="140"/>
    </row>
    <row r="240" spans="3:3">
      <c r="C240" s="140"/>
    </row>
    <row r="241" spans="3:3">
      <c r="C241" s="174"/>
    </row>
    <row r="242" spans="3:3">
      <c r="C242" s="174"/>
    </row>
    <row r="243" spans="3:3">
      <c r="C243" s="140"/>
    </row>
    <row r="244" spans="3:3">
      <c r="C244" s="140"/>
    </row>
    <row r="245" spans="3:3">
      <c r="C245" s="140"/>
    </row>
    <row r="246" spans="3:3">
      <c r="C246" s="140"/>
    </row>
    <row r="247" spans="3:3">
      <c r="C247" s="140"/>
    </row>
    <row r="248" spans="3:3">
      <c r="C248" s="140"/>
    </row>
    <row r="249" spans="3:3">
      <c r="C249" s="273"/>
    </row>
    <row r="250" spans="3:3">
      <c r="C250" s="140"/>
    </row>
    <row r="251" spans="3:3">
      <c r="C251" s="140"/>
    </row>
    <row r="252" spans="3:3">
      <c r="C252" s="140"/>
    </row>
    <row r="253" spans="3:3">
      <c r="C253" s="140"/>
    </row>
    <row r="254" spans="3:3">
      <c r="C254" s="320"/>
    </row>
    <row r="255" spans="3:3" ht="15.6">
      <c r="C255" s="355"/>
    </row>
    <row r="256" spans="3:3">
      <c r="C256" s="193"/>
    </row>
    <row r="257" spans="3:3">
      <c r="C257" s="193"/>
    </row>
    <row r="258" spans="3:3">
      <c r="C258" s="140"/>
    </row>
    <row r="259" spans="3:3">
      <c r="C259" s="193"/>
    </row>
    <row r="260" spans="3:3">
      <c r="C260" s="396"/>
    </row>
    <row r="261" spans="3:3">
      <c r="C261" s="397"/>
    </row>
    <row r="262" spans="3:3">
      <c r="C262" s="397"/>
    </row>
    <row r="263" spans="3:3">
      <c r="C263" s="397"/>
    </row>
    <row r="264" spans="3:3">
      <c r="C264" s="303"/>
    </row>
    <row r="265" spans="3:3">
      <c r="C265" s="303"/>
    </row>
    <row r="266" spans="3:3">
      <c r="C266" s="398"/>
    </row>
    <row r="267" spans="3:3">
      <c r="C267" s="399"/>
    </row>
    <row r="268" spans="3:3">
      <c r="C268" s="336"/>
    </row>
    <row r="269" spans="3:3">
      <c r="C269" s="399"/>
    </row>
    <row r="270" spans="3:3">
      <c r="C270" s="140"/>
    </row>
    <row r="271" spans="3:3">
      <c r="C271" s="140"/>
    </row>
    <row r="272" spans="3:3">
      <c r="C272" s="140"/>
    </row>
    <row r="273" spans="3:3">
      <c r="C273" s="195"/>
    </row>
    <row r="274" spans="3:3">
      <c r="C274" s="140"/>
    </row>
    <row r="275" spans="3:3">
      <c r="C275" s="334"/>
    </row>
    <row r="276" spans="3:3">
      <c r="C276" s="140"/>
    </row>
    <row r="277" spans="3:3">
      <c r="C277" s="140"/>
    </row>
    <row r="278" spans="3:3">
      <c r="C278" s="140"/>
    </row>
    <row r="279" spans="3:3">
      <c r="C279" s="140"/>
    </row>
    <row r="280" spans="3:3">
      <c r="C280" s="140"/>
    </row>
    <row r="281" spans="3:3">
      <c r="C281" s="140"/>
    </row>
    <row r="282" spans="3:3">
      <c r="C282" s="140"/>
    </row>
    <row r="283" spans="3:3">
      <c r="C283" s="397"/>
    </row>
    <row r="284" spans="3:3">
      <c r="C284" s="397"/>
    </row>
    <row r="285" spans="3:3">
      <c r="C285" s="397"/>
    </row>
    <row r="286" spans="3:3">
      <c r="C286" s="400"/>
    </row>
    <row r="287" spans="3:3">
      <c r="C287" s="400"/>
    </row>
    <row r="288" spans="3:3">
      <c r="C288" s="193"/>
    </row>
    <row r="289" spans="3:3">
      <c r="C289" s="193"/>
    </row>
    <row r="290" spans="3:3" ht="15.6">
      <c r="C290" s="355"/>
    </row>
    <row r="291" spans="3:3">
      <c r="C291" s="400"/>
    </row>
    <row r="292" spans="3:3">
      <c r="C292" s="193"/>
    </row>
    <row r="293" spans="3:3">
      <c r="C293" s="193"/>
    </row>
    <row r="294" spans="3:3">
      <c r="C294" s="193"/>
    </row>
  </sheetData>
  <mergeCells count="3">
    <mergeCell ref="B1:D1"/>
    <mergeCell ref="B2:C2"/>
    <mergeCell ref="A37:D37"/>
  </mergeCells>
  <conditionalFormatting sqref="B7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60">
    <dataValidation type="list" allowBlank="1" showInputMessage="1" showErrorMessage="1" sqref="C11 D12">
      <formula1>$BA$11:$BA$1488</formula1>
    </dataValidation>
    <dataValidation type="list" allowBlank="1" showInputMessage="1" showErrorMessage="1" sqref="C5 D6 C13 D15 D19 C16:C18 D20:D21">
      <formula1>$BA$11:$BA$1489</formula1>
    </dataValidation>
    <dataValidation type="list" allowBlank="1" showInputMessage="1" showErrorMessage="1" sqref="C128">
      <formula1>$BC$11:$BC$1536</formula1>
    </dataValidation>
    <dataValidation type="list" allowBlank="1" showInputMessage="1" showErrorMessage="1" sqref="C100 C119 C121 C98:C99">
      <formula1>$BC$11:$BC$1511</formula1>
    </dataValidation>
    <dataValidation type="list" allowBlank="1" showInputMessage="1" showErrorMessage="1" sqref="D26 D32 C22:C25 D28:D31">
      <formula1>$BA$11:$BA$1491</formula1>
    </dataValidation>
    <dataValidation type="list" allowBlank="1" showInputMessage="1" showErrorMessage="1" sqref="C48 D52 C51:C52">
      <formula1>$BD$11:$BD$1469</formula1>
    </dataValidation>
    <dataValidation type="list" allowBlank="1" showInputMessage="1" showErrorMessage="1" sqref="D27">
      <formula1>$BA$11:$BA$1487</formula1>
    </dataValidation>
    <dataValidation type="list" allowBlank="1" showInputMessage="1" showErrorMessage="1" sqref="C179">
      <formula1>$BC$10:$BC$1489</formula1>
    </dataValidation>
    <dataValidation type="list" allowBlank="1" showInputMessage="1" showErrorMessage="1" sqref="C106 C109 C110">
      <formula1>$BC$11:$BC$1530</formula1>
    </dataValidation>
    <dataValidation type="list" allowBlank="1" showInputMessage="1" showErrorMessage="1" sqref="C40">
      <formula1>$BD$10:$BD$1474</formula1>
    </dataValidation>
    <dataValidation type="list" allowBlank="1" showInputMessage="1" showErrorMessage="1" sqref="C57">
      <formula1>$BD$11:$BD$1464</formula1>
    </dataValidation>
    <dataValidation type="list" allowBlank="1" showInputMessage="1" showErrorMessage="1" sqref="C35 D36">
      <formula1>$BA$11:$BA$1503</formula1>
    </dataValidation>
    <dataValidation type="list" allowBlank="1" showInputMessage="1" showErrorMessage="1" sqref="C271 C274">
      <formula1>$BC$10:$BC$1525</formula1>
    </dataValidation>
    <dataValidation type="list" allowBlank="1" showInputMessage="1" showErrorMessage="1" sqref="D93 D94 C95">
      <formula1>$BC$11:$BC$1559</formula1>
    </dataValidation>
    <dataValidation type="list" allowBlank="1" showInputMessage="1" showErrorMessage="1" sqref="C38:D38">
      <formula1>$BB$11:$BB$1494</formula1>
    </dataValidation>
    <dataValidation type="list" allowBlank="1" showInputMessage="1" showErrorMessage="1" sqref="C216">
      <formula1>$BC$10:$BC$1529</formula1>
    </dataValidation>
    <dataValidation type="list" allowBlank="1" showInputMessage="1" showErrorMessage="1" sqref="C44">
      <formula1>$BD$10:$BD$1469</formula1>
    </dataValidation>
    <dataValidation type="list" allowBlank="1" showInputMessage="1" showErrorMessage="1" sqref="C50 C54">
      <formula1>$BD$11:$BD$1471</formula1>
    </dataValidation>
    <dataValidation type="list" allowBlank="1" showInputMessage="1" showErrorMessage="1" sqref="D85 C90 C112 C136">
      <formula1>$BC$11:$BC$1513</formula1>
    </dataValidation>
    <dataValidation type="list" allowBlank="1" showInputMessage="1" showErrorMessage="1" sqref="C58 C61:C62">
      <formula1>$BD$11:$BD$1507</formula1>
    </dataValidation>
    <dataValidation type="list" allowBlank="1" showInputMessage="1" showErrorMessage="1" sqref="C74">
      <formula1>$BC$11:$BC$1512</formula1>
    </dataValidation>
    <dataValidation type="list" allowBlank="1" showInputMessage="1" showErrorMessage="1" sqref="C59 D60">
      <formula1>$BD$11:$BD$1470</formula1>
    </dataValidation>
    <dataValidation type="list" allowBlank="1" showInputMessage="1" showErrorMessage="1" sqref="C270">
      <formula1>$BC$10:$BC$1504</formula1>
    </dataValidation>
    <dataValidation type="list" allowBlank="1" showInputMessage="1" showErrorMessage="1" sqref="D71 C67:C69 C72:C73">
      <formula1>$BD$11:$BD$1473</formula1>
    </dataValidation>
    <dataValidation type="list" allowBlank="1" showInputMessage="1" showErrorMessage="1" sqref="D164">
      <formula1>$BC$7:$BC$1343</formula1>
    </dataValidation>
    <dataValidation type="list" allowBlank="1" showInputMessage="1" showErrorMessage="1" sqref="C163">
      <formula1>$BC$10:$BC$1539</formula1>
    </dataValidation>
    <dataValidation type="list" allowBlank="1" showInputMessage="1" showErrorMessage="1" sqref="D75">
      <formula1>$BC$11:$BC$1524</formula1>
    </dataValidation>
    <dataValidation type="list" allowBlank="1" showInputMessage="1" showErrorMessage="1" sqref="C280">
      <formula1>$BC$10:$BC$1506</formula1>
    </dataValidation>
    <dataValidation type="list" allowBlank="1" showInputMessage="1" showErrorMessage="1" sqref="C276">
      <formula1>$BC$11:$BC$1526</formula1>
    </dataValidation>
    <dataValidation type="list" allowBlank="1" showInputMessage="1" showErrorMessage="1" sqref="C268">
      <formula1>$BD$7:$BD$1504</formula1>
    </dataValidation>
    <dataValidation type="list" allowBlank="1" showInputMessage="1" showErrorMessage="1" sqref="C226 C250 C223:C224 C243:C244 C246:C248 C251:C253">
      <formula1>$BC$10:$BC$1515</formula1>
    </dataValidation>
    <dataValidation type="list" allowBlank="1" showInputMessage="1" showErrorMessage="1" sqref="C178 C182">
      <formula1>$BC$10:$BC$1537</formula1>
    </dataValidation>
    <dataValidation type="list" allowBlank="1" showInputMessage="1" showErrorMessage="1" sqref="D78">
      <formula1>$BC$10:$BC$1460</formula1>
    </dataValidation>
    <dataValidation type="list" allowBlank="1" showInputMessage="1" showErrorMessage="1" sqref="C235:C237">
      <formula1>$BC$10:$BC$1519</formula1>
    </dataValidation>
    <dataValidation type="list" allowBlank="1" showInputMessage="1" showErrorMessage="1" sqref="C79">
      <formula1>$BC$11:$BC$1503</formula1>
    </dataValidation>
    <dataValidation type="list" allowBlank="1" showInputMessage="1" showErrorMessage="1" sqref="C80">
      <formula1>$BC$11:$BC$1455</formula1>
    </dataValidation>
    <dataValidation type="list" allowBlank="1" showInputMessage="1" showErrorMessage="1" sqref="C132 D134">
      <formula1>$BC$11:$BC$1508</formula1>
    </dataValidation>
    <dataValidation type="list" allowBlank="1" showInputMessage="1" showErrorMessage="1" sqref="C84">
      <formula1>$BC$10:$BC$1466</formula1>
    </dataValidation>
    <dataValidation type="list" allowBlank="1" showInputMessage="1" showErrorMessage="1" sqref="C87">
      <formula1>$BC$11:$BC$1510</formula1>
    </dataValidation>
    <dataValidation type="list" allowBlank="1" showInputMessage="1" showErrorMessage="1" sqref="D135">
      <formula1>$BC$11:$BC$1514</formula1>
    </dataValidation>
    <dataValidation type="list" allowBlank="1" showInputMessage="1" showErrorMessage="1" sqref="C101 D102 D104 C105">
      <formula1>$BC$11:$BC$1521</formula1>
    </dataValidation>
    <dataValidation type="list" allowBlank="1" showInputMessage="1" showErrorMessage="1" sqref="C111">
      <formula1>$BC$11:$BC$1541</formula1>
    </dataValidation>
    <dataValidation type="list" allowBlank="1" showInputMessage="1" showErrorMessage="1" sqref="C122 C129 C133">
      <formula1>$BC$11:$BC$1535</formula1>
    </dataValidation>
    <dataValidation type="list" allowBlank="1" showInputMessage="1" showErrorMessage="1" sqref="C123 C124">
      <formula1>$BC$11:$BC$1539</formula1>
    </dataValidation>
    <dataValidation type="list" allowBlank="1" showInputMessage="1" showErrorMessage="1" sqref="C125">
      <formula1>$BC$11:$BC$1563</formula1>
    </dataValidation>
    <dataValidation type="list" allowBlank="1" showInputMessage="1" showErrorMessage="1" sqref="C277 C278:C279">
      <formula1>$BC$10:$BC$1527</formula1>
    </dataValidation>
    <dataValidation type="list" allowBlank="1" showInputMessage="1" showErrorMessage="1" sqref="C156">
      <formula1>$BC$10:$BC$1512</formula1>
    </dataValidation>
    <dataValidation type="list" allowBlank="1" showInputMessage="1" showErrorMessage="1" sqref="C158 C159:C160">
      <formula1>$BC$10:$BC$1508</formula1>
    </dataValidation>
    <dataValidation type="list" allowBlank="1" showInputMessage="1" showErrorMessage="1" sqref="C264 C286 C239:C240">
      <formula1>$BC$10:$BC$1530</formula1>
    </dataValidation>
    <dataValidation type="list" allowBlank="1" showInputMessage="1" showErrorMessage="1" sqref="C162 C174">
      <formula1>$BC$10:$BC$1560</formula1>
    </dataValidation>
    <dataValidation type="list" allowBlank="1" showInputMessage="1" showErrorMessage="1" sqref="D167">
      <formula1>$BC$7:$BC$1342</formula1>
    </dataValidation>
    <dataValidation type="list" allowBlank="1" showInputMessage="1" showErrorMessage="1" sqref="C172 C193 C230 C197:C198">
      <formula1>$BC$10:$BC$1535</formula1>
    </dataValidation>
    <dataValidation type="list" allowBlank="1" showInputMessage="1" showErrorMessage="1" sqref="C212">
      <formula1>$BC$10:$BC$1551</formula1>
    </dataValidation>
    <dataValidation type="list" allowBlank="1" showInputMessage="1" showErrorMessage="1" sqref="C219">
      <formula1>$BC$10:$BC$1543</formula1>
    </dataValidation>
    <dataValidation type="list" allowBlank="1" showInputMessage="1" showErrorMessage="1" sqref="C221">
      <formula1>$BC$10:$BC$1524</formula1>
    </dataValidation>
    <dataValidation type="list" allowBlank="1" showInputMessage="1" showErrorMessage="1" sqref="C234 C282">
      <formula1>$BC$10:$BC$1509</formula1>
    </dataValidation>
    <dataValidation type="list" allowBlank="1" showInputMessage="1" showErrorMessage="1" sqref="C265 C287 C291">
      <formula1>$BC$10:$BC$1528</formula1>
    </dataValidation>
    <dataValidation type="list" allowBlank="1" showInputMessage="1" showErrorMessage="1" sqref="C267 C269">
      <formula1>$BD$7:$BD$1503</formula1>
    </dataValidation>
    <dataValidation type="list" allowBlank="1" showInputMessage="1" showErrorMessage="1" sqref="C272">
      <formula1>$BC$10:$BC$1531</formula1>
    </dataValidation>
    <dataValidation type="list" allowBlank="1" showInputMessage="1" showErrorMessage="1" sqref="D116:D117">
      <formula1>$BC$11:$BC$1533</formula1>
    </dataValidation>
  </dataValidations>
  <pageMargins left="0" right="0" top="0.5" bottom="0.5" header="0.3" footer="0.3"/>
  <pageSetup paperSize="9" scale="6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H4" sqref="H4"/>
    </sheetView>
  </sheetViews>
  <sheetFormatPr defaultColWidth="9" defaultRowHeight="14.4"/>
  <cols>
    <col min="1" max="1" width="4.44140625" customWidth="1"/>
    <col min="2" max="2" width="8.88671875" customWidth="1"/>
    <col min="3" max="3" width="33.5546875" customWidth="1"/>
    <col min="4" max="4" width="40" customWidth="1"/>
    <col min="5" max="5" width="30.109375" customWidth="1"/>
    <col min="6" max="6" width="17.109375" customWidth="1"/>
  </cols>
  <sheetData>
    <row r="2" spans="2:6" ht="34.5" customHeight="1">
      <c r="B2" s="9" t="s">
        <v>200</v>
      </c>
      <c r="C2" s="9" t="s">
        <v>444</v>
      </c>
      <c r="D2" s="9" t="s">
        <v>16</v>
      </c>
      <c r="E2" s="9" t="s">
        <v>211</v>
      </c>
    </row>
    <row r="3" spans="2:6" ht="49.5" customHeight="1">
      <c r="B3" s="10">
        <v>1</v>
      </c>
      <c r="C3" s="11" t="s">
        <v>445</v>
      </c>
      <c r="D3" s="12" t="s">
        <v>446</v>
      </c>
      <c r="E3" s="13" t="s">
        <v>447</v>
      </c>
      <c r="F3" s="14" t="s">
        <v>448</v>
      </c>
    </row>
    <row r="4" spans="2:6" ht="42" customHeight="1">
      <c r="B4" s="10">
        <f t="shared" ref="B4:B6" si="0">+B3+1</f>
        <v>2</v>
      </c>
      <c r="C4" s="11" t="s">
        <v>449</v>
      </c>
      <c r="D4" s="12" t="s">
        <v>450</v>
      </c>
      <c r="E4" s="13" t="s">
        <v>451</v>
      </c>
      <c r="F4" s="659" t="s">
        <v>43</v>
      </c>
    </row>
    <row r="5" spans="2:6" ht="35.25" customHeight="1">
      <c r="B5" s="10">
        <f t="shared" si="0"/>
        <v>3</v>
      </c>
      <c r="C5" s="11" t="s">
        <v>452</v>
      </c>
      <c r="D5" s="12" t="s">
        <v>453</v>
      </c>
      <c r="E5" s="13" t="s">
        <v>454</v>
      </c>
      <c r="F5" s="659"/>
    </row>
    <row r="6" spans="2:6" ht="39" customHeight="1">
      <c r="B6" s="10">
        <f t="shared" si="0"/>
        <v>4</v>
      </c>
      <c r="C6" s="11" t="s">
        <v>455</v>
      </c>
      <c r="D6" s="12" t="s">
        <v>456</v>
      </c>
      <c r="E6" s="13" t="s">
        <v>457</v>
      </c>
      <c r="F6" s="659" t="s">
        <v>458</v>
      </c>
    </row>
    <row r="7" spans="2:6" ht="42" customHeight="1">
      <c r="B7" s="10">
        <v>5</v>
      </c>
      <c r="C7" s="11" t="s">
        <v>459</v>
      </c>
      <c r="D7" s="12" t="s">
        <v>460</v>
      </c>
      <c r="E7" s="13" t="s">
        <v>461</v>
      </c>
      <c r="F7" s="659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7" sqref="D7"/>
    </sheetView>
  </sheetViews>
  <sheetFormatPr defaultColWidth="9" defaultRowHeight="14.4"/>
  <cols>
    <col min="1" max="1" width="20.109375" customWidth="1"/>
    <col min="2" max="2" width="9" customWidth="1"/>
    <col min="6" max="6" width="3.6640625" customWidth="1"/>
    <col min="7" max="11" width="23.6640625" customWidth="1"/>
  </cols>
  <sheetData>
    <row r="1" spans="1:10">
      <c r="A1" t="s">
        <v>462</v>
      </c>
      <c r="B1" t="s">
        <v>463</v>
      </c>
      <c r="C1" t="s">
        <v>464</v>
      </c>
      <c r="D1" t="s">
        <v>124</v>
      </c>
      <c r="G1" s="1" t="s">
        <v>465</v>
      </c>
      <c r="H1" s="1" t="s">
        <v>466</v>
      </c>
      <c r="I1" s="6" t="s">
        <v>467</v>
      </c>
      <c r="J1" s="1" t="s">
        <v>468</v>
      </c>
    </row>
    <row r="2" spans="1:10" ht="15.6">
      <c r="A2" t="s">
        <v>469</v>
      </c>
      <c r="B2" t="s">
        <v>470</v>
      </c>
      <c r="C2" t="s">
        <v>471</v>
      </c>
      <c r="D2">
        <v>2015</v>
      </c>
      <c r="G2" s="2" t="s">
        <v>472</v>
      </c>
      <c r="H2" s="3">
        <v>407798</v>
      </c>
      <c r="I2" s="3">
        <v>136376</v>
      </c>
      <c r="J2" s="7">
        <v>15876</v>
      </c>
    </row>
    <row r="3" spans="1:10" ht="15.6">
      <c r="A3" t="s">
        <v>2</v>
      </c>
      <c r="B3" t="s">
        <v>473</v>
      </c>
      <c r="C3" t="s">
        <v>474</v>
      </c>
      <c r="D3">
        <v>2016</v>
      </c>
      <c r="G3" s="4" t="s">
        <v>475</v>
      </c>
      <c r="H3" s="5">
        <v>578344</v>
      </c>
      <c r="I3" s="5">
        <v>173870</v>
      </c>
      <c r="J3" s="8">
        <v>26040</v>
      </c>
    </row>
    <row r="4" spans="1:10" ht="15.6">
      <c r="B4" t="s">
        <v>472</v>
      </c>
      <c r="C4" t="s">
        <v>476</v>
      </c>
      <c r="D4">
        <v>2017</v>
      </c>
      <c r="G4" s="4" t="s">
        <v>470</v>
      </c>
      <c r="H4" s="5">
        <v>1941933</v>
      </c>
      <c r="I4" s="5">
        <v>618912</v>
      </c>
      <c r="J4" s="8">
        <v>77135</v>
      </c>
    </row>
    <row r="5" spans="1:10" ht="15.6">
      <c r="B5" t="s">
        <v>475</v>
      </c>
      <c r="C5" t="s">
        <v>477</v>
      </c>
      <c r="D5">
        <v>2018</v>
      </c>
      <c r="G5" s="4" t="s">
        <v>473</v>
      </c>
      <c r="H5" s="5">
        <v>731437</v>
      </c>
      <c r="I5" s="5">
        <v>222656</v>
      </c>
      <c r="J5" s="8">
        <v>36256</v>
      </c>
    </row>
    <row r="6" spans="1:10" ht="15.6">
      <c r="B6" t="s">
        <v>4</v>
      </c>
      <c r="C6" t="s">
        <v>478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1:10">
      <c r="C7" t="s">
        <v>479</v>
      </c>
    </row>
    <row r="8" spans="1:10">
      <c r="C8" t="s">
        <v>480</v>
      </c>
    </row>
    <row r="9" spans="1:10">
      <c r="C9" t="s">
        <v>481</v>
      </c>
    </row>
    <row r="10" spans="1:10">
      <c r="C10" t="s">
        <v>482</v>
      </c>
    </row>
    <row r="11" spans="1:10">
      <c r="C11" t="s">
        <v>483</v>
      </c>
    </row>
    <row r="12" spans="1:10">
      <c r="C12" t="s">
        <v>484</v>
      </c>
    </row>
    <row r="13" spans="1:10">
      <c r="C13" t="s">
        <v>485</v>
      </c>
    </row>
  </sheetData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HIO</vt:lpstr>
      <vt:lpstr>HCP</vt:lpstr>
      <vt:lpstr>Admission</vt:lpstr>
      <vt:lpstr>PPN</vt:lpstr>
      <vt:lpstr>Sheet1</vt:lpstr>
      <vt:lpstr>Province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A&amp;Z</cp:lastModifiedBy>
  <cp:lastPrinted>2020-01-07T08:27:00Z</cp:lastPrinted>
  <dcterms:created xsi:type="dcterms:W3CDTF">2015-03-26T22:17:00Z</dcterms:created>
  <dcterms:modified xsi:type="dcterms:W3CDTF">2020-04-14T09:52:22Z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