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30" activeTab="2"/>
  </bookViews>
  <sheets>
    <sheet name="HIO" sheetId="1" r:id="rId1"/>
    <sheet name="HCP" sheetId="6" r:id="rId2"/>
    <sheet name="Admission" sheetId="5" r:id="rId3"/>
    <sheet name="PPN" sheetId="7" r:id="rId4"/>
    <sheet name="Covid Details" sheetId="8" r:id="rId5"/>
    <sheet name="Sheet1" sheetId="4" state="hidden" r:id="rId6"/>
  </sheets>
  <externalReferences>
    <externalReference r:id="rId7"/>
  </externalReferences>
  <definedNames>
    <definedName name="_xlnm._FilterDatabase" localSheetId="2" hidden="1">Admission!$A$31:$AQ$104</definedName>
    <definedName name="Province">Table1[#All]</definedName>
  </definedNames>
  <calcPr calcId="144525"/>
</workbook>
</file>

<file path=xl/sharedStrings.xml><?xml version="1.0" encoding="utf-8"?>
<sst xmlns="http://schemas.openxmlformats.org/spreadsheetml/2006/main" count="806" uniqueCount="414">
  <si>
    <t>Monthly Report by Health Insurance Organization</t>
  </si>
  <si>
    <t xml:space="preserve">  Province</t>
  </si>
  <si>
    <t>Gilgit Baltistan</t>
  </si>
  <si>
    <t xml:space="preserve">  District</t>
  </si>
  <si>
    <t>Gilgit</t>
  </si>
  <si>
    <t xml:space="preserve"> Reporting Month Aug </t>
  </si>
  <si>
    <t xml:space="preserve">  Year</t>
  </si>
  <si>
    <t>Report Prepared by:</t>
  </si>
  <si>
    <t>Name: Shamim Rasool</t>
  </si>
  <si>
    <t xml:space="preserve">   Designation: </t>
  </si>
  <si>
    <t>Executive Officer</t>
  </si>
  <si>
    <t>Sing: …………………….</t>
  </si>
  <si>
    <t xml:space="preserve">   Date Submitted:</t>
  </si>
  <si>
    <t xml:space="preserve"> 04/09/2020</t>
  </si>
  <si>
    <t>Note: Private hospitals (if not specified otherwise) include both for-profit and NGO managed.</t>
  </si>
  <si>
    <t>I. Population Coverage</t>
  </si>
  <si>
    <t>District: Gilgit</t>
  </si>
  <si>
    <t>Households</t>
  </si>
  <si>
    <t>Population</t>
  </si>
  <si>
    <t>Total (in District)</t>
  </si>
  <si>
    <t>Insured from  Eligible Population                                                    (for whom premium will be paid by Govt.)</t>
  </si>
  <si>
    <t xml:space="preserve">  Newly enrolled during the reporting month (renewed)</t>
  </si>
  <si>
    <t xml:space="preserve">  Total enrolled amongst eligible population</t>
  </si>
  <si>
    <t>Insured from Target Population (Wider Enrollment)</t>
  </si>
  <si>
    <t xml:space="preserve">  Total (Wider) Enrolled from Nov.17 to Dec.18</t>
  </si>
  <si>
    <t>Enrolled Wider from Jan to Jul.19</t>
  </si>
  <si>
    <t xml:space="preserve">  Total enrolled amongst general population</t>
  </si>
  <si>
    <t>Population Profile of Insured Population (Cumulative)</t>
  </si>
  <si>
    <t>Age Group</t>
  </si>
  <si>
    <t>Eligible Population</t>
  </si>
  <si>
    <t>Target Population</t>
  </si>
  <si>
    <t>Total Insured Population</t>
  </si>
  <si>
    <t>Male</t>
  </si>
  <si>
    <t>Female</t>
  </si>
  <si>
    <t>Under 1 year</t>
  </si>
  <si>
    <t>1 to 4 years</t>
  </si>
  <si>
    <t>5 to 14 years</t>
  </si>
  <si>
    <t>15 to 49 years</t>
  </si>
  <si>
    <t>50 to 59 years</t>
  </si>
  <si>
    <t>60 years or more</t>
  </si>
  <si>
    <t>Total</t>
  </si>
  <si>
    <t>II. Service Provision</t>
  </si>
  <si>
    <t>Hospitals in District and visited/empaneled during the month</t>
  </si>
  <si>
    <t>Public</t>
  </si>
  <si>
    <t>Pak Army</t>
  </si>
  <si>
    <t>Private for non-profit</t>
  </si>
  <si>
    <t>Private (NGO)</t>
  </si>
  <si>
    <t>Total Number of Hospitals in the district</t>
  </si>
  <si>
    <t>Visited Hospitals during reporting month</t>
  </si>
  <si>
    <t>Hospitals Fulfilling empanelment Criteria</t>
  </si>
  <si>
    <t>No of hospitals empanelled during month</t>
  </si>
  <si>
    <t>Total hospitals empaneled in the district</t>
  </si>
  <si>
    <t>III. Service Utilization</t>
  </si>
  <si>
    <t>Total Number of admissions by Gender and by Cause of Admission</t>
  </si>
  <si>
    <t>a. In Public Sector Hospitals</t>
  </si>
  <si>
    <t>Type of insured population</t>
  </si>
  <si>
    <t>Surgical</t>
  </si>
  <si>
    <t>Non-surgical</t>
  </si>
  <si>
    <t>Obstetric</t>
  </si>
  <si>
    <t>b. In Private Hospitals</t>
  </si>
  <si>
    <t>c. Total Admissions</t>
  </si>
  <si>
    <t>Number of Admissions by Treatment</t>
  </si>
  <si>
    <t>a. Surgical/Obstetric Admissions (private hospitals include both for-profit and NGO)</t>
  </si>
  <si>
    <t>Surgical/Obstetric Treatment</t>
  </si>
  <si>
    <t>Public Hospitals</t>
  </si>
  <si>
    <t>Private Hospitals</t>
  </si>
  <si>
    <t>Appendcitis/Appendectomy</t>
  </si>
  <si>
    <t>LSCS</t>
  </si>
  <si>
    <t>SVD,s</t>
  </si>
  <si>
    <t>Pregnancy e Other Complications</t>
  </si>
  <si>
    <t>Intestinal obstruction, unspec.</t>
  </si>
  <si>
    <t>Abdominal pain/Calculus, kidney</t>
  </si>
  <si>
    <t>Fracture /Others Truma/Head Injury</t>
  </si>
  <si>
    <t>Hemorrhoids, NOS</t>
  </si>
  <si>
    <t>Cholelithiasis, NOS</t>
  </si>
  <si>
    <t>Pancreatitis, acute</t>
  </si>
  <si>
    <t>Hernia, inguinal, NOS, unilateral</t>
  </si>
  <si>
    <t>Others</t>
  </si>
  <si>
    <t xml:space="preserve">Total </t>
  </si>
  <si>
    <t>b. Non-surgical Admissions  (private hospitals include both for-profit and NGO)</t>
  </si>
  <si>
    <t>Gastroenteritis, infectious</t>
  </si>
  <si>
    <t>Septicimia/Fever</t>
  </si>
  <si>
    <t>Br.Asthma/COPD/Bronchitis</t>
  </si>
  <si>
    <t>Menengo enacaphalitis</t>
  </si>
  <si>
    <t>COVID-19 +VE</t>
  </si>
  <si>
    <t>Pneumonia/URTI</t>
  </si>
  <si>
    <t>Hypertenstion/CVA</t>
  </si>
  <si>
    <t>Average Length of Stay (ALOS) of insured patients</t>
  </si>
  <si>
    <t>Type of Hospitals</t>
  </si>
  <si>
    <t>Surgical cases</t>
  </si>
  <si>
    <t>Non-surgical cases</t>
  </si>
  <si>
    <t>Overall</t>
  </si>
  <si>
    <t>Private Hospitals (for-non-profit &amp; NGO)</t>
  </si>
  <si>
    <t>IV. Cost of Treatment and Claims</t>
  </si>
  <si>
    <t>Admissions</t>
  </si>
  <si>
    <t>Cost</t>
  </si>
  <si>
    <t>Public Sector</t>
  </si>
  <si>
    <t>Private</t>
  </si>
  <si>
    <t>V. Claims submitted and settled</t>
  </si>
  <si>
    <t># Claims Submitted</t>
  </si>
  <si>
    <t>Amount Claimed</t>
  </si>
  <si>
    <t># Claims Settled</t>
  </si>
  <si>
    <t>Amount Disbursed</t>
  </si>
  <si>
    <t>INPROCESS</t>
  </si>
  <si>
    <t>VI. Marketing Activities</t>
  </si>
  <si>
    <t xml:space="preserve">1. Number of marketing sessions arranged for general public   </t>
  </si>
  <si>
    <t xml:space="preserve">2. Number of meetings with Community-based Organizations      </t>
  </si>
  <si>
    <t xml:space="preserve">3. Number of Community-based worker (LHWs, CMWs, CHWs etc.)    </t>
  </si>
  <si>
    <t xml:space="preserve">4. Number of ads in local media (print &amp; electronic)  </t>
  </si>
  <si>
    <t xml:space="preserve">5.Total meeting with Wos </t>
  </si>
  <si>
    <t xml:space="preserve">      Report Checked and Verified by:</t>
  </si>
  <si>
    <t>Name:</t>
  </si>
  <si>
    <t>Shamim Rasool</t>
  </si>
  <si>
    <t xml:space="preserve">Designation: </t>
  </si>
  <si>
    <t>Signature: …………………………………….</t>
  </si>
  <si>
    <t>Social Health Protection Programme</t>
  </si>
  <si>
    <t>Monthly Report by Health Care Providers</t>
  </si>
  <si>
    <t xml:space="preserve">   Name of Health Facility</t>
  </si>
  <si>
    <t>AKMCG/FPAP/Sehhat Foundation/DHQ/CITY</t>
  </si>
  <si>
    <t xml:space="preserve">  Type of Health Facility (Government or Private)</t>
  </si>
  <si>
    <t>Private/Government</t>
  </si>
  <si>
    <t>District</t>
  </si>
  <si>
    <t xml:space="preserve"> Reporting Month Aug</t>
  </si>
  <si>
    <t>Year</t>
  </si>
  <si>
    <t>Shamim</t>
  </si>
  <si>
    <t xml:space="preserve">Name:   </t>
  </si>
  <si>
    <t>Designation: E.O</t>
  </si>
  <si>
    <t>Sign: …………………….</t>
  </si>
  <si>
    <t xml:space="preserve">Date Submitted: </t>
  </si>
  <si>
    <t>Services Provided during reporting month</t>
  </si>
  <si>
    <t>Total Number of Beds for inpatients</t>
  </si>
  <si>
    <t>Total Admissions during reporting month</t>
  </si>
  <si>
    <t>Total bed days</t>
  </si>
  <si>
    <t>Total Occupied Bed Days (OBDs) during the month</t>
  </si>
  <si>
    <t>occupancy rate</t>
  </si>
  <si>
    <t>Number of Admissions of insured patients</t>
  </si>
  <si>
    <t>Occupied bed days by Insured patients</t>
  </si>
  <si>
    <t>Average Length of Stay (ALOS) of Insured patients</t>
  </si>
  <si>
    <t>Admissions of insured by Age Group, Gender and Cause of Admission</t>
  </si>
  <si>
    <t>Surgical/Obstetric</t>
  </si>
  <si>
    <t>Non-surgical Cases</t>
  </si>
  <si>
    <t>Under 1 Year</t>
  </si>
  <si>
    <t>14 to 49 years</t>
  </si>
  <si>
    <t>TOTAL</t>
  </si>
  <si>
    <t>Most common causes of admissions</t>
  </si>
  <si>
    <t>a. Surgical/Obstetric Cases</t>
  </si>
  <si>
    <t xml:space="preserve">    b. Non-surgical Cases</t>
  </si>
  <si>
    <t>Cause of Admission</t>
  </si>
  <si>
    <t>Number of Admissions</t>
  </si>
  <si>
    <t>Br.Asthma/bronchitis/COPD</t>
  </si>
  <si>
    <t>Pregnancy e Complications</t>
  </si>
  <si>
    <t>Hypertension, benign</t>
  </si>
  <si>
    <t>Fracture /Other Tuma</t>
  </si>
  <si>
    <t>CVA, late effect, unspec.</t>
  </si>
  <si>
    <t>Abdominal pain, unspec.</t>
  </si>
  <si>
    <t>Peptic Ulcer Disease</t>
  </si>
  <si>
    <t>Urinary tract infection, unspec./pyuria</t>
  </si>
  <si>
    <t>Prostatitis, chronic</t>
  </si>
  <si>
    <t>Hypoglycemia, diabetes I</t>
  </si>
  <si>
    <t>Cost of Treatment</t>
  </si>
  <si>
    <t>Type of cases</t>
  </si>
  <si>
    <t>Number of Admission</t>
  </si>
  <si>
    <t>Amount billed</t>
  </si>
  <si>
    <t>Sugical</t>
  </si>
  <si>
    <t>Non Surgical</t>
  </si>
  <si>
    <t>Total Over all</t>
  </si>
  <si>
    <t>Claims submitted and settled</t>
  </si>
  <si>
    <t>Indicator</t>
  </si>
  <si>
    <t>Number of claims</t>
  </si>
  <si>
    <t>Claims submitted during last month*</t>
  </si>
  <si>
    <t>Claims settled during reporting month</t>
  </si>
  <si>
    <t xml:space="preserve">Claims submitted during the reporting month*Inculding one City Hospital Reimburesment </t>
  </si>
  <si>
    <t>Cumulative claims submitted so far**including three missing  GMC reimburesmntes  last Jan-2018</t>
  </si>
  <si>
    <t>Cumulative claims rejected so far</t>
  </si>
  <si>
    <t>3 1st year &amp; 1 2nd year</t>
  </si>
  <si>
    <t>Revenues generated and utilized</t>
  </si>
  <si>
    <t>Total amount received during last month against claims from HIO</t>
  </si>
  <si>
    <t>Expenditure out the received amount</t>
  </si>
  <si>
    <t xml:space="preserve">            Purchasing drugs  (DHQ hospital)</t>
  </si>
  <si>
    <t xml:space="preserve">            Purchasing medical/surgical supplies(DHD Hospital)</t>
  </si>
  <si>
    <t xml:space="preserve">            Paying incentives to health care providers</t>
  </si>
  <si>
    <t xml:space="preserve">            Repair/maintenance of hospital</t>
  </si>
  <si>
    <t>TOTAL Expenditure</t>
  </si>
  <si>
    <t>Organisational Development</t>
  </si>
  <si>
    <t xml:space="preserve"> Total number of physicians (MOs and specialists) in hospital</t>
  </si>
  <si>
    <t xml:space="preserve"> Number of physicians trained in use of treatment protocols</t>
  </si>
  <si>
    <t xml:space="preserve"> Total number of Administrative staff including managers/MS </t>
  </si>
  <si>
    <t xml:space="preserve"> Number of Administrative staff trained in insurance related procedures</t>
  </si>
  <si>
    <t xml:space="preserve"> Total number of staff in Finance/Accounts section</t>
  </si>
  <si>
    <t xml:space="preserve"> Number of finance/account staff trained in claims management</t>
  </si>
  <si>
    <t>Report Checked and Verified by: Shamim Rasool</t>
  </si>
  <si>
    <t>Name:Shamim Rasool</t>
  </si>
  <si>
    <t>Designation:</t>
  </si>
  <si>
    <t>E.O</t>
  </si>
  <si>
    <t>Signature: ……………………</t>
  </si>
  <si>
    <t>SHPI (Eligible) Inpatient Hospitalization Report for Aug-2020</t>
  </si>
  <si>
    <t>.</t>
  </si>
  <si>
    <t xml:space="preserve">                        Hoptialization-wise Cases </t>
  </si>
  <si>
    <t>S.No</t>
  </si>
  <si>
    <t>Name of Patient</t>
  </si>
  <si>
    <t>Non-Surgical Admission (as per ICD-CODE)</t>
  </si>
  <si>
    <t>Surgical admission (as per ICD-CODE)</t>
  </si>
  <si>
    <t>Gender</t>
  </si>
  <si>
    <t>Age</t>
  </si>
  <si>
    <t>Hospital type</t>
  </si>
  <si>
    <t>Date of Admission</t>
  </si>
  <si>
    <t>Date of Discharge</t>
  </si>
  <si>
    <t>Lenth of Stay</t>
  </si>
  <si>
    <t xml:space="preserve">UC/Village </t>
  </si>
  <si>
    <t>Contact No</t>
  </si>
  <si>
    <t>Claim Amount</t>
  </si>
  <si>
    <t>SHAHKRIN</t>
  </si>
  <si>
    <t>Asthma, extrinsic, acute exacerbation</t>
  </si>
  <si>
    <t>GMC</t>
  </si>
  <si>
    <t xml:space="preserve">SHAHINA  </t>
  </si>
  <si>
    <t>Headache, unspec.</t>
  </si>
  <si>
    <t>ARISH KARIM</t>
  </si>
  <si>
    <t xml:space="preserve">JAHANGIR </t>
  </si>
  <si>
    <t>COVID +VE</t>
  </si>
  <si>
    <t>DHQ Hospital Gilgit</t>
  </si>
  <si>
    <t>BERMASS</t>
  </si>
  <si>
    <t>MUHAMMAD ISMAIL</t>
  </si>
  <si>
    <t>Form, other</t>
  </si>
  <si>
    <t>BASIN</t>
  </si>
  <si>
    <t>BAKHTAWAR SHAH</t>
  </si>
  <si>
    <t>SAKWAR</t>
  </si>
  <si>
    <t>RUSTAM KHAN</t>
  </si>
  <si>
    <t>SAHEEBA</t>
  </si>
  <si>
    <t>BANISH</t>
  </si>
  <si>
    <t>Appendicitis, acute w/o peritonitis</t>
  </si>
  <si>
    <t>DANYORE</t>
  </si>
  <si>
    <t>RUHAIL</t>
  </si>
  <si>
    <t>Pneumonia, unspec.</t>
  </si>
  <si>
    <t>BIBI ZAHRA</t>
  </si>
  <si>
    <t>NAFEES</t>
  </si>
  <si>
    <t>Other trauma, unspec.</t>
  </si>
  <si>
    <t>City Hosptial Gilgit</t>
  </si>
  <si>
    <t>SHAHIDA</t>
  </si>
  <si>
    <t>Appendicitis, acute w/ gen. peritonitis</t>
  </si>
  <si>
    <t>DAMOTE</t>
  </si>
  <si>
    <t>GHULAM MUHY UD DIN</t>
  </si>
  <si>
    <t>Fracture lower arm, healing, aftercare</t>
  </si>
  <si>
    <t>KASHROTE</t>
  </si>
  <si>
    <t>ROKIA</t>
  </si>
  <si>
    <t>IQBAL</t>
  </si>
  <si>
    <t>SHUKYOTE</t>
  </si>
  <si>
    <t>BAGDURR SHAH</t>
  </si>
  <si>
    <t>Hemorrhoids, external, thrombosed</t>
  </si>
  <si>
    <t>Bagroate</t>
  </si>
  <si>
    <t>HAMIDA</t>
  </si>
  <si>
    <t>Ischemic bowel disease, unspec.</t>
  </si>
  <si>
    <t>KIFAYAT</t>
  </si>
  <si>
    <t>SADIYA</t>
  </si>
  <si>
    <t>TAYHORI</t>
  </si>
  <si>
    <t>NAVEED</t>
  </si>
  <si>
    <t>JALAL ABAD</t>
  </si>
  <si>
    <t>Total Amount</t>
  </si>
  <si>
    <t>SHPI- Target/Wider Inpatient Hospitalization Report for Aug-2020</t>
  </si>
  <si>
    <t xml:space="preserve">.                        Hoptialization-wise Cases </t>
  </si>
  <si>
    <t>BIBI SHAMULI</t>
  </si>
  <si>
    <t>DANYORE LSO</t>
  </si>
  <si>
    <t>BABY OF KAMREEN</t>
  </si>
  <si>
    <t>Sepsis, neonatal</t>
  </si>
  <si>
    <t>AKRSP</t>
  </si>
  <si>
    <t>SHAHZADI</t>
  </si>
  <si>
    <t>DAULAT JAN</t>
  </si>
  <si>
    <t>JAMILA BANO</t>
  </si>
  <si>
    <t>Emg LSCS</t>
  </si>
  <si>
    <t>NOORIN BAIG</t>
  </si>
  <si>
    <t>Elec-LSCS</t>
  </si>
  <si>
    <t>FPAP</t>
  </si>
  <si>
    <t>03129751773</t>
  </si>
  <si>
    <t>SANITA PARVEEN</t>
  </si>
  <si>
    <t>NINE STAR</t>
  </si>
  <si>
    <t>SOPHIA MEHMOOD</t>
  </si>
  <si>
    <t>Gastroenteritis, noninfectious, unspec.</t>
  </si>
  <si>
    <t>LAIBA</t>
  </si>
  <si>
    <t>SVD e EPI</t>
  </si>
  <si>
    <t>03129899933</t>
  </si>
  <si>
    <t>GUL QAIS</t>
  </si>
  <si>
    <t>Peptic ulcer disease</t>
  </si>
  <si>
    <t>RIZWAN KARIM</t>
  </si>
  <si>
    <t>NABIL KHAN</t>
  </si>
  <si>
    <t>Diarrhea, NOS</t>
  </si>
  <si>
    <t>JAN BEGUM</t>
  </si>
  <si>
    <t>FARHEEN JAFFFAR</t>
  </si>
  <si>
    <t>SVD E EPI</t>
  </si>
  <si>
    <t>NAILA PERVEEN</t>
  </si>
  <si>
    <t>SVD</t>
  </si>
  <si>
    <t>REHNUMA</t>
  </si>
  <si>
    <t>akswb</t>
  </si>
  <si>
    <t>03425035499</t>
  </si>
  <si>
    <t>MUHAMMAD DINAR KHAN</t>
  </si>
  <si>
    <t>Jaundice</t>
  </si>
  <si>
    <t>AKSWB Renewal</t>
  </si>
  <si>
    <t>035552041600</t>
  </si>
  <si>
    <t>SIRVISA</t>
  </si>
  <si>
    <t>NA</t>
  </si>
  <si>
    <t>KHOSH TAI</t>
  </si>
  <si>
    <t>Septicemia, gram-negative, unspec.</t>
  </si>
  <si>
    <t>PARI JAHAN</t>
  </si>
  <si>
    <t>AKSWB</t>
  </si>
  <si>
    <t>AQSA RAHIM</t>
  </si>
  <si>
    <t>SAYAD ALI</t>
  </si>
  <si>
    <t>AKSWB New</t>
  </si>
  <si>
    <t>AMOOR BAIG</t>
  </si>
  <si>
    <t>QURBAN SHAH</t>
  </si>
  <si>
    <t>SUHAIL AKHTER</t>
  </si>
  <si>
    <t>HIMAT ZAREEN</t>
  </si>
  <si>
    <t>Calculus, kidney</t>
  </si>
  <si>
    <t>HAMID BAIG</t>
  </si>
  <si>
    <t>Cyst of epididymis</t>
  </si>
  <si>
    <t>DIDAR MADAD</t>
  </si>
  <si>
    <t>03145446455</t>
  </si>
  <si>
    <t>BAQDOOR KHAN</t>
  </si>
  <si>
    <t>TAWOUS</t>
  </si>
  <si>
    <t>GUL NARA</t>
  </si>
  <si>
    <t>SADIQ HUSSAIN</t>
  </si>
  <si>
    <t>covid-19 suspected</t>
  </si>
  <si>
    <t>03555202547</t>
  </si>
  <si>
    <t>ZEESHAN</t>
  </si>
  <si>
    <t>JABEEN AKHTER</t>
  </si>
  <si>
    <t>JAFAR HUSSAIN</t>
  </si>
  <si>
    <t>03125642168</t>
  </si>
  <si>
    <t>UPPER JUTIAL</t>
  </si>
  <si>
    <t>BULI JAN</t>
  </si>
  <si>
    <t>KHOMER</t>
  </si>
  <si>
    <t>NAKO</t>
  </si>
  <si>
    <t>Asthma, unspec. w/ acute exacerbation</t>
  </si>
  <si>
    <t>SUHAILA</t>
  </si>
  <si>
    <t>Hepatitis A w/o coma</t>
  </si>
  <si>
    <t>AYAN NADIR</t>
  </si>
  <si>
    <t>UASHA BIBI</t>
  </si>
  <si>
    <t>City Hospital Gilgit</t>
  </si>
  <si>
    <t>0312978467</t>
  </si>
  <si>
    <t>AKBER SHAH</t>
  </si>
  <si>
    <t>Fever, unspec.</t>
  </si>
  <si>
    <t>FARASAT SHAH</t>
  </si>
  <si>
    <t>Bronchitis, chronic, w/ exacerbation</t>
  </si>
  <si>
    <t>BIBI</t>
  </si>
  <si>
    <t>BIBI ZAHIRA</t>
  </si>
  <si>
    <t>OSTEOMALACIA</t>
  </si>
  <si>
    <t>ARAB KHAN</t>
  </si>
  <si>
    <t>GULSAMBAR</t>
  </si>
  <si>
    <t>NIAT BIBI</t>
  </si>
  <si>
    <t>KHAN</t>
  </si>
  <si>
    <t>NANA KHUSH</t>
  </si>
  <si>
    <t>COPD, NOS</t>
  </si>
  <si>
    <t>Total patient=73</t>
  </si>
  <si>
    <t>Name of Hospitals</t>
  </si>
  <si>
    <t>AGA KHAN MEDICAL CENTRE GILGIT</t>
  </si>
  <si>
    <t xml:space="preserve">Al-AZHAR SITE NOMAL ROAD, CHILMIS DAS, GILGIT NEAR KARAKURUM INTERNATIONAL UNIVERSITY (KIU), </t>
  </si>
  <si>
    <t>05811-459741</t>
  </si>
  <si>
    <t xml:space="preserve">Private </t>
  </si>
  <si>
    <t>DHQ HOSPITAL</t>
  </si>
  <si>
    <t>HOSPITAL ROAD, GILGIT</t>
  </si>
  <si>
    <t>05811-920253</t>
  </si>
  <si>
    <t>CITY HOSPITAL</t>
  </si>
  <si>
    <t>RIVER VIEW ROAD, GILGIT</t>
  </si>
  <si>
    <t>05811-920577</t>
  </si>
  <si>
    <t>SEHAT FOUNDATION HOSPITAL</t>
  </si>
  <si>
    <t>MAIN KKH, SHARKOT, DANYORE, GILGIT</t>
  </si>
  <si>
    <t>05811-459997, 05811-456977</t>
  </si>
  <si>
    <t>Private NGO</t>
  </si>
  <si>
    <t>FAMILY HEALTH CENTRE, GILGIT</t>
  </si>
  <si>
    <t>ZULFIQARABAD,GILGIT</t>
  </si>
  <si>
    <t>05811-920331</t>
  </si>
  <si>
    <t>Aug-2020  COVID-19 Patient Details</t>
  </si>
  <si>
    <t>Patient Name</t>
  </si>
  <si>
    <t>FMiA ID (Card No)</t>
  </si>
  <si>
    <t>NJI Policy#</t>
  </si>
  <si>
    <t>NJI Certificate #</t>
  </si>
  <si>
    <t>Age of patient</t>
  </si>
  <si>
    <t>Diagnosis1</t>
  </si>
  <si>
    <t>Hospital Name</t>
  </si>
  <si>
    <t>Date of admission</t>
  </si>
  <si>
    <t>Length of Stay (Days)</t>
  </si>
  <si>
    <t>MFI branch or VO/WO/PPU</t>
  </si>
  <si>
    <t>Contact #</t>
  </si>
  <si>
    <t>SWB/IP/GAH/JUL18/1690</t>
  </si>
  <si>
    <t>SWB/IP/SIN/JUL19/0889</t>
  </si>
  <si>
    <t>SMC</t>
  </si>
  <si>
    <t>01366EPP2017</t>
  </si>
  <si>
    <t>WIDER</t>
  </si>
  <si>
    <t>102926-108-4</t>
  </si>
  <si>
    <t>102926</t>
  </si>
  <si>
    <t>SWB/HUN/AH/NOV17/172</t>
  </si>
  <si>
    <t>01-04065-05256</t>
  </si>
  <si>
    <t>MALE</t>
  </si>
  <si>
    <t>SHPI</t>
  </si>
  <si>
    <t>Province</t>
  </si>
  <si>
    <t>Districts</t>
  </si>
  <si>
    <t>Month</t>
  </si>
  <si>
    <t>Name of Districts</t>
  </si>
  <si>
    <t>Estimated population</t>
  </si>
  <si>
    <t>Population of beneficiaries</t>
  </si>
  <si>
    <t># households beneficiary</t>
  </si>
  <si>
    <t xml:space="preserve">Khyber Pakhtunkhwa </t>
  </si>
  <si>
    <t>Mardan</t>
  </si>
  <si>
    <t>January</t>
  </si>
  <si>
    <t>Chitral</t>
  </si>
  <si>
    <t>Kohat</t>
  </si>
  <si>
    <t>February</t>
  </si>
  <si>
    <t>Malakand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</si>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</sst>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8">
    <numFmt numFmtId="43" formatCode="_-* #,##0.00_-;\-* #,##0.00_-;_-* &quot;-&quot;??_-;_-@_-"/>
    <numFmt numFmtId="44" formatCode="_-&quot;£&quot;* #,##0.00_-;\-&quot;£&quot;* #,##0.00_-;_-&quot;£&quot;* &quot;-&quot;??_-;_-@_-"/>
    <numFmt numFmtId="41" formatCode="_-* #,##0_-;\-* #,##0_-;_-* &quot;-&quot;_-;_-@_-"/>
    <numFmt numFmtId="42" formatCode="_-&quot;£&quot;* #,##0_-;\-&quot;£&quot;* #,##0_-;_-&quot;£&quot;* &quot;-&quot;_-;_-@_-"/>
    <numFmt numFmtId="176" formatCode="dd\-mmm"/>
    <numFmt numFmtId="8" formatCode="&quot;£&quot;#,##0.00;[Red]\-&quot;£&quot;#,##0.00"/>
    <numFmt numFmtId="177" formatCode="_ * #,##0.00_ ;_ * \-#,##0.00_ ;_ * &quot;-&quot;??_ ;_ @_ "/>
    <numFmt numFmtId="178" formatCode="0.00_ "/>
    <numFmt numFmtId="179" formatCode="_(* #,##0.00_);_(* \(#,##0.00\);_(* &quot;-&quot;??_);_(@_)"/>
    <numFmt numFmtId="180" formatCode="[$-409]d\-mmm\-yy;@"/>
    <numFmt numFmtId="181" formatCode="_ * #,##0_ ;_ * \-#,##0_ ;_ * &quot;-&quot;??_ ;_ @_ "/>
    <numFmt numFmtId="182" formatCode="_(* #,##0_);_(* \(#,##0\);_(* &quot;-&quot;_);_(@_)"/>
    <numFmt numFmtId="183" formatCode="[$-409]dd\-mmm\-yy;@"/>
    <numFmt numFmtId="184" formatCode="0.0_ "/>
    <numFmt numFmtId="185" formatCode="[$-409]d\-mmm\-yyyy;@"/>
    <numFmt numFmtId="186" formatCode="0.0"/>
    <numFmt numFmtId="187" formatCode="dd\-mmm\-yy"/>
    <numFmt numFmtId="188" formatCode="_(* #,##0_);_(* \(#,##0\);_(* &quot;-&quot;??_);_(@_)"/>
  </numFmts>
  <fonts count="87">
    <font>
      <sz val="11"/>
      <color theme="1"/>
      <name val="Calibri"/>
      <charset val="134"/>
      <scheme val="minor"/>
    </font>
    <font>
      <sz val="11"/>
      <color theme="1"/>
      <name val="Arial"/>
      <charset val="134"/>
    </font>
    <font>
      <sz val="12"/>
      <color theme="1"/>
      <name val="Calibri"/>
      <charset val="134"/>
    </font>
    <font>
      <sz val="10"/>
      <color rgb="FF000000"/>
      <name val="Calibri"/>
      <charset val="134"/>
    </font>
    <font>
      <b/>
      <sz val="11"/>
      <color theme="1"/>
      <name val="Calibri"/>
      <charset val="134"/>
      <scheme val="minor"/>
    </font>
    <font>
      <b/>
      <sz val="10"/>
      <name val="Arial"/>
      <charset val="0"/>
    </font>
    <font>
      <sz val="11"/>
      <color indexed="8"/>
      <name val="Calibri"/>
      <charset val="0"/>
    </font>
    <font>
      <sz val="10"/>
      <color indexed="8"/>
      <name val="Arial"/>
      <charset val="0"/>
    </font>
    <font>
      <sz val="10"/>
      <color indexed="8"/>
      <name val="Calibri"/>
      <charset val="0"/>
    </font>
    <font>
      <sz val="9"/>
      <name val="Calibri"/>
      <charset val="0"/>
    </font>
    <font>
      <sz val="9"/>
      <color indexed="8"/>
      <name val="Calibri"/>
      <charset val="0"/>
    </font>
    <font>
      <sz val="10"/>
      <name val="Arial"/>
      <charset val="0"/>
    </font>
    <font>
      <sz val="11"/>
      <color theme="1"/>
      <name val="Calibri"/>
      <charset val="0"/>
      <scheme val="minor"/>
    </font>
    <font>
      <sz val="9"/>
      <color theme="1"/>
      <name val="Verdana"/>
      <charset val="0"/>
    </font>
    <font>
      <b/>
      <sz val="10"/>
      <name val="Arial"/>
      <charset val="0"/>
    </font>
    <font>
      <sz val="11"/>
      <name val="Calibri"/>
      <charset val="0"/>
    </font>
    <font>
      <b/>
      <sz val="9"/>
      <color indexed="8"/>
      <name val="Calibri"/>
      <charset val="0"/>
    </font>
    <font>
      <sz val="10"/>
      <name val="Calibri"/>
      <charset val="0"/>
    </font>
    <font>
      <b/>
      <sz val="11"/>
      <color indexed="9"/>
      <name val="Verdana"/>
      <charset val="134"/>
    </font>
    <font>
      <sz val="10"/>
      <color indexed="8"/>
      <name val="Verdana"/>
      <charset val="134"/>
    </font>
    <font>
      <sz val="10"/>
      <name val="Verdana"/>
      <charset val="134"/>
    </font>
    <font>
      <b/>
      <sz val="11"/>
      <color theme="1"/>
      <name val="Verdana"/>
      <charset val="134"/>
    </font>
    <font>
      <sz val="11"/>
      <color theme="1"/>
      <name val="Verdana"/>
      <charset val="134"/>
    </font>
    <font>
      <sz val="9"/>
      <color theme="1"/>
      <name val="Verdana"/>
      <charset val="134"/>
    </font>
    <font>
      <b/>
      <i/>
      <sz val="9"/>
      <name val="Verdana"/>
      <charset val="134"/>
    </font>
    <font>
      <b/>
      <sz val="10"/>
      <name val="Verdana"/>
      <charset val="134"/>
    </font>
    <font>
      <b/>
      <sz val="8"/>
      <color theme="1"/>
      <name val="Verdana"/>
      <charset val="134"/>
    </font>
    <font>
      <b/>
      <sz val="8"/>
      <name val="Verdana"/>
      <charset val="134"/>
    </font>
    <font>
      <sz val="9"/>
      <color theme="1"/>
      <name val="Arial"/>
      <charset val="134"/>
    </font>
    <font>
      <sz val="11"/>
      <color theme="1"/>
      <name val="Calibri"/>
      <charset val="0"/>
      <scheme val="minor"/>
    </font>
    <font>
      <sz val="10"/>
      <name val="Arial"/>
      <charset val="0"/>
    </font>
    <font>
      <sz val="10"/>
      <color theme="1"/>
      <name val="Arial"/>
      <charset val="0"/>
    </font>
    <font>
      <sz val="10"/>
      <color indexed="8"/>
      <name val="Arial"/>
      <charset val="0"/>
    </font>
    <font>
      <sz val="9"/>
      <color theme="1"/>
      <name val="Verdana"/>
      <charset val="0"/>
    </font>
    <font>
      <sz val="10"/>
      <name val="Arial"/>
      <charset val="134"/>
    </font>
    <font>
      <sz val="9"/>
      <name val="Arial"/>
      <charset val="0"/>
    </font>
    <font>
      <b/>
      <sz val="10"/>
      <color theme="1"/>
      <name val="Verdana"/>
      <charset val="134"/>
    </font>
    <font>
      <sz val="10"/>
      <name val="Calibri"/>
      <charset val="134"/>
      <scheme val="minor"/>
    </font>
    <font>
      <sz val="10"/>
      <color theme="1"/>
      <name val="Calibri"/>
      <charset val="134"/>
      <scheme val="minor"/>
    </font>
    <font>
      <sz val="10"/>
      <color indexed="8"/>
      <name val="Calibri"/>
      <charset val="0"/>
    </font>
    <font>
      <b/>
      <sz val="10"/>
      <color indexed="8"/>
      <name val="Arial"/>
      <charset val="0"/>
    </font>
    <font>
      <sz val="10"/>
      <color theme="1"/>
      <name val="Arial"/>
      <charset val="134"/>
    </font>
    <font>
      <b/>
      <sz val="10"/>
      <color theme="0"/>
      <name val="Verdana"/>
      <charset val="134"/>
    </font>
    <font>
      <sz val="11"/>
      <color indexed="8"/>
      <name val="Calibri"/>
      <charset val="0"/>
    </font>
    <font>
      <sz val="9"/>
      <name val="Calibri"/>
      <charset val="0"/>
    </font>
    <font>
      <sz val="9"/>
      <color indexed="8"/>
      <name val="Calibri"/>
      <charset val="0"/>
    </font>
    <font>
      <sz val="8"/>
      <color indexed="8"/>
      <name val="Calibri"/>
      <charset val="0"/>
    </font>
    <font>
      <sz val="8"/>
      <color indexed="8"/>
      <name val="Arial"/>
      <charset val="0"/>
    </font>
    <font>
      <sz val="10"/>
      <name val="Calibri"/>
      <charset val="0"/>
    </font>
    <font>
      <sz val="8"/>
      <name val="Calibri"/>
      <charset val="0"/>
    </font>
    <font>
      <sz val="11"/>
      <name val="Calibri"/>
      <charset val="0"/>
    </font>
    <font>
      <sz val="12"/>
      <name val="Times New Roman"/>
      <charset val="0"/>
    </font>
    <font>
      <b/>
      <sz val="10"/>
      <color theme="1"/>
      <name val="Arial"/>
      <charset val="134"/>
    </font>
    <font>
      <sz val="10"/>
      <color rgb="FF222222"/>
      <name val="Arial"/>
      <charset val="0"/>
    </font>
    <font>
      <sz val="11"/>
      <name val="Calibri"/>
      <charset val="134"/>
    </font>
    <font>
      <b/>
      <sz val="10"/>
      <color theme="1"/>
      <name val="Calibri"/>
      <charset val="134"/>
      <scheme val="minor"/>
    </font>
    <font>
      <sz val="14"/>
      <color theme="1"/>
      <name val="Verdana"/>
      <charset val="134"/>
    </font>
    <font>
      <sz val="10"/>
      <color theme="1"/>
      <name val="Verdana"/>
      <charset val="134"/>
    </font>
    <font>
      <b/>
      <sz val="9"/>
      <color theme="1"/>
      <name val="Verdana"/>
      <charset val="134"/>
    </font>
    <font>
      <sz val="9"/>
      <name val="Verdana"/>
      <charset val="134"/>
    </font>
    <font>
      <sz val="8"/>
      <color theme="1"/>
      <name val="Verdana"/>
      <charset val="134"/>
    </font>
    <font>
      <sz val="9"/>
      <color theme="1"/>
      <name val="Calibri"/>
      <charset val="134"/>
      <scheme val="minor"/>
    </font>
    <font>
      <b/>
      <i/>
      <sz val="9"/>
      <color theme="1"/>
      <name val="Verdana"/>
      <charset val="134"/>
    </font>
    <font>
      <i/>
      <sz val="10"/>
      <color theme="1"/>
      <name val="Verdana"/>
      <charset val="134"/>
    </font>
    <font>
      <b/>
      <sz val="9"/>
      <color theme="1"/>
      <name val="Arial"/>
      <charset val="134"/>
    </font>
    <font>
      <b/>
      <sz val="11"/>
      <color theme="1"/>
      <name val="Symbol"/>
      <charset val="2"/>
    </font>
    <font>
      <sz val="9"/>
      <name val="Arial"/>
      <charset val="134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indexed="8"/>
      <name val="Calibri"/>
      <charset val="134"/>
    </font>
    <font>
      <sz val="11"/>
      <color theme="1"/>
      <name val="Calibri"/>
      <charset val="134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4">
    <xf numFmtId="0" fontId="0" fillId="0" borderId="0"/>
    <xf numFmtId="0" fontId="29" fillId="34" borderId="0" applyNumberFormat="0" applyBorder="0" applyAlignment="0" applyProtection="0">
      <alignment vertical="center"/>
    </xf>
    <xf numFmtId="0" fontId="34" fillId="0" borderId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8" fontId="34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9" fillId="0" borderId="60" applyNumberFormat="0" applyFill="0" applyAlignment="0" applyProtection="0">
      <alignment vertical="center"/>
    </xf>
    <xf numFmtId="0" fontId="34" fillId="0" borderId="0"/>
    <xf numFmtId="0" fontId="72" fillId="14" borderId="56" applyNumberFormat="0" applyAlignment="0" applyProtection="0">
      <alignment vertical="center"/>
    </xf>
    <xf numFmtId="0" fontId="0" fillId="24" borderId="61" applyNumberFormat="0" applyFont="0" applyAlignment="0" applyProtection="0">
      <alignment vertical="center"/>
    </xf>
    <xf numFmtId="8" fontId="34" fillId="0" borderId="0" applyFont="0" applyFill="0" applyBorder="0" applyAlignment="0" applyProtection="0"/>
    <xf numFmtId="0" fontId="75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0" fillId="0" borderId="0"/>
    <xf numFmtId="0" fontId="69" fillId="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4" fillId="0" borderId="0"/>
    <xf numFmtId="0" fontId="0" fillId="0" borderId="0"/>
    <xf numFmtId="0" fontId="74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4" fillId="0" borderId="0"/>
    <xf numFmtId="0" fontId="81" fillId="0" borderId="60" applyNumberFormat="0" applyFill="0" applyAlignment="0" applyProtection="0">
      <alignment vertical="center"/>
    </xf>
    <xf numFmtId="0" fontId="34" fillId="0" borderId="0"/>
    <xf numFmtId="43" fontId="85" fillId="0" borderId="0" applyFont="0" applyFill="0" applyBorder="0" applyAlignment="0" applyProtection="0"/>
    <xf numFmtId="0" fontId="67" fillId="0" borderId="58" applyNumberFormat="0" applyFill="0" applyAlignment="0" applyProtection="0">
      <alignment vertical="center"/>
    </xf>
    <xf numFmtId="0" fontId="34" fillId="0" borderId="0"/>
    <xf numFmtId="0" fontId="34" fillId="0" borderId="0"/>
    <xf numFmtId="0" fontId="67" fillId="0" borderId="0" applyNumberFormat="0" applyFill="0" applyBorder="0" applyAlignment="0" applyProtection="0">
      <alignment vertical="center"/>
    </xf>
    <xf numFmtId="0" fontId="82" fillId="29" borderId="62" applyNumberFormat="0" applyAlignment="0" applyProtection="0">
      <alignment vertical="center"/>
    </xf>
    <xf numFmtId="0" fontId="34" fillId="0" borderId="0"/>
    <xf numFmtId="0" fontId="34" fillId="0" borderId="0"/>
    <xf numFmtId="0" fontId="68" fillId="11" borderId="0" applyNumberFormat="0" applyBorder="0" applyAlignment="0" applyProtection="0">
      <alignment vertical="center"/>
    </xf>
    <xf numFmtId="0" fontId="34" fillId="0" borderId="0"/>
    <xf numFmtId="0" fontId="69" fillId="16" borderId="0" applyNumberFormat="0" applyBorder="0" applyAlignment="0" applyProtection="0">
      <alignment vertical="center"/>
    </xf>
    <xf numFmtId="0" fontId="83" fillId="31" borderId="63" applyNumberFormat="0" applyAlignment="0" applyProtection="0">
      <alignment vertical="center"/>
    </xf>
    <xf numFmtId="0" fontId="84" fillId="31" borderId="62" applyNumberFormat="0" applyAlignment="0" applyProtection="0">
      <alignment vertical="center"/>
    </xf>
    <xf numFmtId="0" fontId="34" fillId="0" borderId="0"/>
    <xf numFmtId="0" fontId="29" fillId="37" borderId="0" applyNumberFormat="0" applyBorder="0" applyAlignment="0" applyProtection="0">
      <alignment vertical="center"/>
    </xf>
    <xf numFmtId="0" fontId="73" fillId="0" borderId="57" applyNumberFormat="0" applyFill="0" applyAlignment="0" applyProtection="0">
      <alignment vertical="center"/>
    </xf>
    <xf numFmtId="0" fontId="77" fillId="0" borderId="59" applyNumberFormat="0" applyFill="0" applyAlignment="0" applyProtection="0">
      <alignment vertical="center"/>
    </xf>
    <xf numFmtId="0" fontId="76" fillId="18" borderId="0" applyNumberFormat="0" applyBorder="0" applyAlignment="0" applyProtection="0">
      <alignment vertical="center"/>
    </xf>
    <xf numFmtId="0" fontId="80" fillId="26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69" fillId="23" borderId="0" applyNumberFormat="0" applyBorder="0" applyAlignment="0" applyProtection="0">
      <alignment vertical="center"/>
    </xf>
    <xf numFmtId="0" fontId="69" fillId="2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69" fillId="27" borderId="0" applyNumberFormat="0" applyBorder="0" applyAlignment="0" applyProtection="0">
      <alignment vertical="center"/>
    </xf>
    <xf numFmtId="0" fontId="69" fillId="3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69" fillId="3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69" fillId="36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/>
    <xf numFmtId="177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9" fontId="85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/>
    <xf numFmtId="0" fontId="85" fillId="0" borderId="0"/>
    <xf numFmtId="0" fontId="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>
      <alignment vertical="center"/>
    </xf>
  </cellStyleXfs>
  <cellXfs count="86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1" fontId="5" fillId="0" borderId="1" xfId="3" applyNumberFormat="1" applyFont="1" applyBorder="1" applyAlignment="1">
      <alignment vertical="top" wrapText="1"/>
    </xf>
    <xf numFmtId="0" fontId="0" fillId="0" borderId="1" xfId="0" applyBorder="1"/>
    <xf numFmtId="0" fontId="6" fillId="2" borderId="1" xfId="0" applyFont="1" applyFill="1" applyBorder="1" applyAlignment="1"/>
    <xf numFmtId="0" fontId="7" fillId="2" borderId="1" xfId="0" applyFont="1" applyFill="1" applyBorder="1" applyAlignment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right"/>
    </xf>
    <xf numFmtId="181" fontId="6" fillId="2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/>
    <xf numFmtId="0" fontId="6" fillId="2" borderId="1" xfId="0" applyFont="1" applyFill="1" applyBorder="1" applyAlignment="1">
      <alignment vertical="top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" fontId="8" fillId="2" borderId="1" xfId="0" applyNumberFormat="1" applyFont="1" applyFill="1" applyBorder="1" applyAlignment="1"/>
    <xf numFmtId="0" fontId="8" fillId="2" borderId="1" xfId="0" applyFont="1" applyFill="1" applyBorder="1" applyAlignment="1"/>
    <xf numFmtId="0" fontId="9" fillId="2" borderId="1" xfId="0" applyFont="1" applyFill="1" applyBorder="1" applyAlignment="1"/>
    <xf numFmtId="0" fontId="10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right"/>
    </xf>
    <xf numFmtId="181" fontId="7" fillId="2" borderId="1" xfId="3" applyNumberFormat="1" applyFont="1" applyFill="1" applyBorder="1" applyAlignment="1">
      <alignment vertical="top"/>
    </xf>
    <xf numFmtId="0" fontId="11" fillId="2" borderId="1" xfId="0" applyFont="1" applyFill="1" applyBorder="1" applyAlignment="1"/>
    <xf numFmtId="0" fontId="12" fillId="3" borderId="1" xfId="0" applyFont="1" applyFill="1" applyBorder="1" applyAlignment="1" applyProtection="1">
      <alignment vertical="top"/>
      <protection locked="0"/>
    </xf>
    <xf numFmtId="0" fontId="13" fillId="3" borderId="1" xfId="0" applyFont="1" applyFill="1" applyBorder="1" applyAlignment="1"/>
    <xf numFmtId="0" fontId="12" fillId="3" borderId="1" xfId="0" applyFont="1" applyFill="1" applyBorder="1" applyAlignment="1" applyProtection="1">
      <alignment horizontal="left" vertical="top"/>
      <protection locked="0"/>
    </xf>
    <xf numFmtId="1" fontId="13" fillId="3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vertical="top"/>
    </xf>
    <xf numFmtId="1" fontId="5" fillId="0" borderId="1" xfId="0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180" fontId="6" fillId="0" borderId="1" xfId="0" applyNumberFormat="1" applyFont="1" applyFill="1" applyBorder="1" applyAlignment="1"/>
    <xf numFmtId="1" fontId="7" fillId="2" borderId="1" xfId="0" applyNumberFormat="1" applyFont="1" applyFill="1" applyBorder="1" applyAlignment="1" applyProtection="1">
      <alignment vertical="top"/>
      <protection locked="0"/>
    </xf>
    <xf numFmtId="1" fontId="7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top"/>
    </xf>
    <xf numFmtId="177" fontId="7" fillId="0" borderId="1" xfId="3" applyNumberFormat="1" applyFont="1" applyBorder="1"/>
    <xf numFmtId="180" fontId="15" fillId="0" borderId="0" xfId="0" applyNumberFormat="1" applyFont="1" applyFill="1" applyBorder="1" applyAlignment="1"/>
    <xf numFmtId="0" fontId="15" fillId="2" borderId="1" xfId="0" applyFont="1" applyFill="1" applyBorder="1" applyAlignment="1"/>
    <xf numFmtId="183" fontId="8" fillId="2" borderId="1" xfId="0" applyNumberFormat="1" applyFont="1" applyFill="1" applyBorder="1" applyAlignment="1"/>
    <xf numFmtId="2" fontId="8" fillId="2" borderId="1" xfId="0" applyNumberFormat="1" applyFont="1" applyFill="1" applyBorder="1" applyAlignment="1" applyProtection="1">
      <alignment vertical="top"/>
      <protection locked="0"/>
    </xf>
    <xf numFmtId="180" fontId="6" fillId="2" borderId="0" xfId="0" applyNumberFormat="1" applyFont="1" applyFill="1" applyBorder="1" applyAlignment="1"/>
    <xf numFmtId="0" fontId="9" fillId="0" borderId="1" xfId="0" applyFont="1" applyFill="1" applyBorder="1" applyAlignment="1">
      <alignment vertical="top"/>
    </xf>
    <xf numFmtId="180" fontId="9" fillId="0" borderId="1" xfId="0" applyNumberFormat="1" applyFont="1" applyFill="1" applyBorder="1" applyAlignment="1"/>
    <xf numFmtId="0" fontId="9" fillId="2" borderId="1" xfId="0" applyFont="1" applyFill="1" applyBorder="1" applyAlignment="1">
      <alignment vertical="top"/>
    </xf>
    <xf numFmtId="0" fontId="16" fillId="4" borderId="1" xfId="0" applyFont="1" applyFill="1" applyBorder="1" applyAlignment="1">
      <alignment horizontal="right"/>
    </xf>
    <xf numFmtId="177" fontId="9" fillId="0" borderId="1" xfId="3" applyNumberFormat="1" applyFont="1" applyFill="1" applyBorder="1" applyAlignment="1"/>
    <xf numFmtId="180" fontId="10" fillId="0" borderId="0" xfId="0" applyNumberFormat="1" applyFont="1" applyFill="1" applyBorder="1" applyAlignment="1"/>
    <xf numFmtId="0" fontId="7" fillId="0" borderId="1" xfId="0" applyFont="1" applyFill="1" applyBorder="1" applyAlignment="1">
      <alignment vertical="top"/>
    </xf>
    <xf numFmtId="180" fontId="7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/>
    <xf numFmtId="2" fontId="7" fillId="0" borderId="1" xfId="0" applyNumberFormat="1" applyFont="1" applyFill="1" applyBorder="1" applyAlignment="1"/>
    <xf numFmtId="183" fontId="7" fillId="2" borderId="0" xfId="0" applyNumberFormat="1" applyFont="1" applyFill="1" applyBorder="1" applyAlignment="1"/>
    <xf numFmtId="180" fontId="11" fillId="2" borderId="1" xfId="0" applyNumberFormat="1" applyFont="1" applyFill="1" applyBorder="1" applyAlignment="1"/>
    <xf numFmtId="183" fontId="11" fillId="2" borderId="1" xfId="0" applyNumberFormat="1" applyFont="1" applyFill="1" applyBorder="1" applyAlignment="1"/>
    <xf numFmtId="177" fontId="7" fillId="2" borderId="1" xfId="3" applyNumberFormat="1" applyFont="1" applyFill="1" applyBorder="1" applyAlignment="1"/>
    <xf numFmtId="180" fontId="7" fillId="2" borderId="0" xfId="0" applyNumberFormat="1" applyFont="1" applyFill="1" applyBorder="1" applyAlignment="1"/>
    <xf numFmtId="180" fontId="12" fillId="0" borderId="1" xfId="0" applyNumberFormat="1" applyFont="1" applyFill="1" applyBorder="1" applyAlignment="1"/>
    <xf numFmtId="185" fontId="12" fillId="3" borderId="1" xfId="0" applyNumberFormat="1" applyFont="1" applyFill="1" applyBorder="1" applyAlignment="1" applyProtection="1">
      <alignment vertical="top"/>
      <protection locked="0"/>
    </xf>
    <xf numFmtId="1" fontId="12" fillId="0" borderId="1" xfId="0" applyNumberFormat="1" applyFont="1" applyFill="1" applyBorder="1" applyAlignment="1" applyProtection="1">
      <alignment vertical="top"/>
      <protection locked="0"/>
    </xf>
    <xf numFmtId="0" fontId="12" fillId="0" borderId="1" xfId="0" applyFont="1" applyFill="1" applyBorder="1" applyAlignment="1">
      <alignment vertical="top"/>
    </xf>
    <xf numFmtId="177" fontId="12" fillId="0" borderId="1" xfId="65" applyFont="1" applyBorder="1"/>
    <xf numFmtId="0" fontId="11" fillId="3" borderId="0" xfId="0" applyFont="1" applyFill="1" applyBorder="1" applyAlignment="1">
      <alignment vertical="top"/>
    </xf>
    <xf numFmtId="1" fontId="7" fillId="2" borderId="0" xfId="0" applyNumberFormat="1" applyFont="1" applyFill="1" applyBorder="1" applyAlignment="1" applyProtection="1">
      <alignment vertical="top"/>
      <protection locked="0"/>
    </xf>
    <xf numFmtId="1" fontId="7" fillId="0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top"/>
    </xf>
    <xf numFmtId="0" fontId="8" fillId="2" borderId="0" xfId="0" applyFont="1" applyFill="1" applyBorder="1" applyAlignment="1" applyProtection="1">
      <alignment vertical="top"/>
      <protection locked="0"/>
    </xf>
    <xf numFmtId="1" fontId="7" fillId="2" borderId="0" xfId="0" applyNumberFormat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vertical="top"/>
    </xf>
    <xf numFmtId="0" fontId="8" fillId="2" borderId="0" xfId="0" applyFont="1" applyFill="1" applyBorder="1" applyAlignment="1"/>
    <xf numFmtId="0" fontId="11" fillId="2" borderId="0" xfId="0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/>
    <xf numFmtId="0" fontId="9" fillId="2" borderId="0" xfId="0" applyFont="1" applyFill="1" applyBorder="1" applyAlignment="1"/>
    <xf numFmtId="0" fontId="17" fillId="2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/>
    <xf numFmtId="0" fontId="11" fillId="0" borderId="0" xfId="0" applyFont="1" applyFill="1" applyBorder="1" applyAlignment="1"/>
    <xf numFmtId="0" fontId="7" fillId="2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top"/>
    </xf>
    <xf numFmtId="0" fontId="7" fillId="2" borderId="0" xfId="0" applyFont="1" applyFill="1" applyBorder="1" applyAlignment="1"/>
    <xf numFmtId="0" fontId="11" fillId="2" borderId="0" xfId="0" applyFont="1" applyFill="1" applyBorder="1" applyAlignment="1"/>
    <xf numFmtId="0" fontId="12" fillId="3" borderId="0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/>
    <xf numFmtId="1" fontId="7" fillId="0" borderId="0" xfId="0" applyNumberFormat="1" applyFont="1" applyFill="1" applyBorder="1" applyAlignment="1" applyProtection="1">
      <alignment vertical="top"/>
      <protection locked="0"/>
    </xf>
    <xf numFmtId="1" fontId="7" fillId="0" borderId="0" xfId="0" applyNumberFormat="1" applyFont="1" applyFill="1" applyBorder="1" applyAlignment="1">
      <alignment vertical="top"/>
    </xf>
    <xf numFmtId="177" fontId="7" fillId="0" borderId="0" xfId="0" applyNumberFormat="1" applyFont="1" applyFill="1" applyBorder="1" applyAlignment="1"/>
    <xf numFmtId="177" fontId="7" fillId="0" borderId="0" xfId="65" applyNumberFormat="1" applyFont="1"/>
    <xf numFmtId="1" fontId="6" fillId="2" borderId="0" xfId="0" applyNumberFormat="1" applyFont="1" applyFill="1" applyBorder="1" applyAlignment="1" applyProtection="1">
      <alignment vertical="top"/>
      <protection locked="0"/>
    </xf>
    <xf numFmtId="177" fontId="8" fillId="2" borderId="0" xfId="3" applyNumberFormat="1" applyFont="1" applyFill="1" applyBorder="1"/>
    <xf numFmtId="2" fontId="6" fillId="2" borderId="0" xfId="0" applyNumberFormat="1" applyFont="1" applyFill="1" applyBorder="1" applyAlignment="1"/>
    <xf numFmtId="1" fontId="10" fillId="0" borderId="0" xfId="0" applyNumberFormat="1" applyFont="1" applyFill="1" applyBorder="1" applyAlignment="1" applyProtection="1">
      <alignment vertical="top"/>
      <protection locked="0"/>
    </xf>
    <xf numFmtId="0" fontId="17" fillId="0" borderId="0" xfId="0" applyFont="1" applyFill="1" applyBorder="1" applyAlignment="1"/>
    <xf numFmtId="177" fontId="10" fillId="0" borderId="0" xfId="3" applyNumberFormat="1" applyFont="1" applyFill="1" applyBorder="1" applyAlignment="1"/>
    <xf numFmtId="2" fontId="9" fillId="0" borderId="0" xfId="0" applyNumberFormat="1" applyFont="1" applyFill="1" applyBorder="1" applyAlignment="1"/>
    <xf numFmtId="186" fontId="7" fillId="0" borderId="0" xfId="0" applyNumberFormat="1" applyFont="1" applyFill="1" applyBorder="1" applyAlignment="1"/>
    <xf numFmtId="2" fontId="7" fillId="0" borderId="0" xfId="0" applyNumberFormat="1" applyFont="1" applyFill="1" applyBorder="1" applyAlignment="1">
      <alignment vertical="top"/>
    </xf>
    <xf numFmtId="177" fontId="7" fillId="2" borderId="0" xfId="3" applyNumberFormat="1" applyFont="1" applyFill="1" applyBorder="1"/>
    <xf numFmtId="2" fontId="12" fillId="3" borderId="0" xfId="0" applyNumberFormat="1" applyFont="1" applyFill="1" applyBorder="1" applyAlignment="1" applyProtection="1">
      <alignment vertical="top"/>
      <protection locked="0"/>
    </xf>
    <xf numFmtId="2" fontId="12" fillId="0" borderId="0" xfId="0" applyNumberFormat="1" applyFont="1" applyFill="1" applyBorder="1" applyAlignment="1"/>
    <xf numFmtId="177" fontId="7" fillId="2" borderId="0" xfId="65" applyNumberFormat="1" applyFont="1" applyFill="1" applyAlignment="1" applyProtection="1">
      <alignment vertical="top"/>
      <protection locked="0"/>
    </xf>
    <xf numFmtId="177" fontId="11" fillId="2" borderId="0" xfId="65" applyNumberFormat="1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/>
    <xf numFmtId="177" fontId="6" fillId="2" borderId="0" xfId="65" applyNumberFormat="1" applyFont="1" applyFill="1" applyBorder="1" applyAlignment="1" applyProtection="1">
      <alignment vertical="top"/>
      <protection locked="0"/>
    </xf>
    <xf numFmtId="177" fontId="17" fillId="2" borderId="0" xfId="65" applyNumberFormat="1" applyFont="1" applyFill="1" applyBorder="1" applyAlignment="1" applyProtection="1">
      <alignment vertical="top"/>
      <protection locked="0"/>
    </xf>
    <xf numFmtId="177" fontId="17" fillId="2" borderId="0" xfId="3" applyNumberFormat="1" applyFont="1" applyFill="1" applyAlignment="1" applyProtection="1">
      <alignment vertical="top"/>
      <protection locked="0"/>
    </xf>
    <xf numFmtId="177" fontId="9" fillId="2" borderId="0" xfId="3" applyNumberFormat="1" applyFont="1" applyFill="1" applyAlignment="1" applyProtection="1">
      <alignment vertical="top"/>
      <protection locked="0"/>
    </xf>
    <xf numFmtId="43" fontId="7" fillId="2" borderId="0" xfId="71" applyFont="1" applyFill="1" applyBorder="1" applyAlignment="1" applyProtection="1">
      <alignment vertical="top"/>
      <protection locked="0"/>
    </xf>
    <xf numFmtId="2" fontId="7" fillId="0" borderId="0" xfId="0" applyNumberFormat="1" applyFont="1" applyFill="1" applyBorder="1" applyAlignment="1" applyProtection="1">
      <alignment vertical="top"/>
      <protection locked="0"/>
    </xf>
    <xf numFmtId="2" fontId="7" fillId="2" borderId="0" xfId="0" applyNumberFormat="1" applyFont="1" applyFill="1" applyBorder="1" applyAlignment="1" applyProtection="1">
      <alignment vertical="top"/>
      <protection locked="0"/>
    </xf>
    <xf numFmtId="177" fontId="12" fillId="2" borderId="0" xfId="65" applyNumberFormat="1" applyFont="1" applyFill="1" applyBorder="1" applyAlignment="1" applyProtection="1">
      <alignment vertical="top"/>
      <protection locked="0"/>
    </xf>
    <xf numFmtId="2" fontId="12" fillId="0" borderId="3" xfId="0" applyNumberFormat="1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18" fillId="5" borderId="4" xfId="0" applyFont="1" applyFill="1" applyBorder="1" applyAlignment="1">
      <alignment horizontal="center" vertical="center" wrapText="1" readingOrder="1"/>
    </xf>
    <xf numFmtId="0" fontId="19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right"/>
    </xf>
    <xf numFmtId="0" fontId="21" fillId="0" borderId="0" xfId="0" applyFont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 applyBorder="1" applyAlignment="1" applyProtection="1">
      <alignment horizontal="center" vertical="center"/>
      <protection locked="0"/>
    </xf>
    <xf numFmtId="0" fontId="25" fillId="0" borderId="7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185" fontId="25" fillId="0" borderId="0" xfId="0" applyNumberFormat="1" applyFont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 wrapText="1"/>
    </xf>
    <xf numFmtId="0" fontId="27" fillId="6" borderId="1" xfId="121" applyFont="1" applyFill="1" applyBorder="1" applyAlignment="1" applyProtection="1">
      <alignment horizontal="center" vertical="center"/>
      <protection locked="0"/>
    </xf>
    <xf numFmtId="1" fontId="27" fillId="6" borderId="1" xfId="13" applyNumberFormat="1" applyFont="1" applyFill="1" applyBorder="1" applyAlignment="1" applyProtection="1">
      <alignment horizontal="right" vertical="center"/>
      <protection locked="0"/>
    </xf>
    <xf numFmtId="0" fontId="28" fillId="3" borderId="1" xfId="0" applyFont="1" applyFill="1" applyBorder="1" applyAlignment="1">
      <alignment horizontal="center" vertical="center"/>
    </xf>
    <xf numFmtId="0" fontId="29" fillId="3" borderId="1" xfId="41" applyFont="1" applyFill="1" applyBorder="1" applyAlignment="1">
      <alignment vertical="top"/>
    </xf>
    <xf numFmtId="0" fontId="29" fillId="3" borderId="1" xfId="0" applyFont="1" applyFill="1" applyBorder="1" applyAlignment="1" applyProtection="1">
      <alignment vertical="top"/>
      <protection locked="0"/>
    </xf>
    <xf numFmtId="0" fontId="30" fillId="3" borderId="1" xfId="41" applyFont="1" applyFill="1" applyBorder="1" applyAlignment="1" applyProtection="1">
      <alignment vertical="top"/>
      <protection locked="0"/>
    </xf>
    <xf numFmtId="0" fontId="30" fillId="3" borderId="1" xfId="41" applyFont="1" applyFill="1" applyBorder="1" applyAlignment="1">
      <alignment vertical="top"/>
    </xf>
    <xf numFmtId="0" fontId="29" fillId="0" borderId="1" xfId="41" applyFont="1" applyFill="1" applyBorder="1" applyAlignment="1" applyProtection="1">
      <alignment vertical="top"/>
      <protection locked="0"/>
    </xf>
    <xf numFmtId="185" fontId="30" fillId="3" borderId="1" xfId="41" applyNumberFormat="1" applyFont="1" applyFill="1" applyBorder="1" applyAlignment="1" applyProtection="1">
      <alignment vertical="top"/>
      <protection locked="0"/>
    </xf>
    <xf numFmtId="0" fontId="31" fillId="3" borderId="1" xfId="121" applyFont="1" applyFill="1" applyBorder="1" applyAlignment="1">
      <alignment vertical="top"/>
    </xf>
    <xf numFmtId="49" fontId="30" fillId="0" borderId="1" xfId="0" applyNumberFormat="1" applyFont="1" applyFill="1" applyBorder="1" applyAlignment="1"/>
    <xf numFmtId="0" fontId="30" fillId="3" borderId="1" xfId="121" applyFont="1" applyFill="1" applyBorder="1" applyAlignment="1" applyProtection="1">
      <alignment vertical="top"/>
      <protection locked="0"/>
    </xf>
    <xf numFmtId="0" fontId="30" fillId="3" borderId="1" xfId="121" applyFont="1" applyFill="1" applyBorder="1" applyAlignment="1">
      <alignment vertical="top"/>
    </xf>
    <xf numFmtId="0" fontId="31" fillId="0" borderId="1" xfId="121" applyFont="1" applyFill="1" applyBorder="1" applyAlignment="1" applyProtection="1">
      <alignment vertical="top"/>
      <protection locked="0"/>
    </xf>
    <xf numFmtId="185" fontId="30" fillId="3" borderId="1" xfId="121" applyNumberFormat="1" applyFont="1" applyFill="1" applyBorder="1" applyAlignment="1" applyProtection="1">
      <alignment vertical="top"/>
      <protection locked="0"/>
    </xf>
    <xf numFmtId="0" fontId="31" fillId="3" borderId="1" xfId="0" applyFont="1" applyFill="1" applyBorder="1" applyAlignment="1" applyProtection="1">
      <alignment vertical="top"/>
      <protection locked="0"/>
    </xf>
    <xf numFmtId="185" fontId="30" fillId="0" borderId="1" xfId="121" applyNumberFormat="1" applyFont="1" applyFill="1" applyBorder="1" applyAlignment="1" applyProtection="1">
      <alignment vertical="top"/>
      <protection locked="0"/>
    </xf>
    <xf numFmtId="0" fontId="32" fillId="0" borderId="1" xfId="0" applyFont="1" applyFill="1" applyBorder="1" applyAlignment="1">
      <alignment vertical="top"/>
    </xf>
    <xf numFmtId="0" fontId="30" fillId="3" borderId="1" xfId="77" applyFont="1" applyFill="1" applyBorder="1" applyAlignment="1">
      <alignment vertical="top"/>
    </xf>
    <xf numFmtId="1" fontId="33" fillId="3" borderId="1" xfId="0" applyNumberFormat="1" applyFont="1" applyFill="1" applyBorder="1" applyAlignment="1">
      <alignment horizontal="right"/>
    </xf>
    <xf numFmtId="180" fontId="29" fillId="0" borderId="1" xfId="0" applyNumberFormat="1" applyFont="1" applyFill="1" applyBorder="1" applyAlignment="1"/>
    <xf numFmtId="185" fontId="29" fillId="3" borderId="1" xfId="0" applyNumberFormat="1" applyFont="1" applyFill="1" applyBorder="1" applyAlignment="1" applyProtection="1">
      <alignment vertical="top"/>
      <protection locked="0"/>
    </xf>
    <xf numFmtId="0" fontId="30" fillId="3" borderId="1" xfId="0" applyFont="1" applyFill="1" applyBorder="1" applyAlignment="1" applyProtection="1">
      <alignment vertical="top"/>
      <protection locked="0"/>
    </xf>
    <xf numFmtId="0" fontId="30" fillId="3" borderId="1" xfId="77" applyFont="1" applyFill="1" applyBorder="1" applyAlignment="1" applyProtection="1">
      <alignment vertical="top"/>
      <protection locked="0"/>
    </xf>
    <xf numFmtId="180" fontId="30" fillId="0" borderId="1" xfId="77" applyNumberFormat="1" applyFont="1" applyFill="1" applyBorder="1" applyAlignment="1"/>
    <xf numFmtId="185" fontId="30" fillId="3" borderId="1" xfId="77" applyNumberFormat="1" applyFont="1" applyFill="1" applyBorder="1" applyAlignment="1" applyProtection="1">
      <alignment vertical="top"/>
      <protection locked="0"/>
    </xf>
    <xf numFmtId="185" fontId="32" fillId="3" borderId="1" xfId="106" applyNumberFormat="1" applyFont="1" applyFill="1" applyBorder="1" applyAlignment="1" applyProtection="1">
      <alignment vertical="top"/>
      <protection locked="0"/>
    </xf>
    <xf numFmtId="0" fontId="30" fillId="0" borderId="1" xfId="77" applyFont="1" applyFill="1" applyBorder="1" applyAlignment="1"/>
    <xf numFmtId="0" fontId="30" fillId="3" borderId="1" xfId="106" applyFont="1" applyFill="1" applyBorder="1" applyAlignment="1" applyProtection="1">
      <alignment vertical="top"/>
      <protection locked="0"/>
    </xf>
    <xf numFmtId="0" fontId="30" fillId="0" borderId="1" xfId="77" applyFont="1" applyFill="1" applyBorder="1" applyAlignment="1">
      <alignment vertical="top"/>
    </xf>
    <xf numFmtId="0" fontId="30" fillId="3" borderId="1" xfId="84" applyFont="1" applyFill="1" applyBorder="1" applyAlignment="1" applyProtection="1">
      <alignment vertical="top"/>
      <protection locked="0"/>
    </xf>
    <xf numFmtId="0" fontId="30" fillId="0" borderId="1" xfId="0" applyFont="1" applyFill="1" applyBorder="1" applyAlignment="1" applyProtection="1">
      <alignment vertical="top"/>
      <protection locked="0"/>
    </xf>
    <xf numFmtId="185" fontId="30" fillId="0" borderId="1" xfId="0" applyNumberFormat="1" applyFont="1" applyFill="1" applyBorder="1" applyAlignment="1" applyProtection="1">
      <alignment vertical="top"/>
      <protection locked="0"/>
    </xf>
    <xf numFmtId="0" fontId="33" fillId="0" borderId="1" xfId="0" applyFont="1" applyFill="1" applyBorder="1" applyAlignment="1"/>
    <xf numFmtId="0" fontId="30" fillId="0" borderId="1" xfId="130" applyFont="1" applyFill="1" applyBorder="1" applyAlignment="1" applyProtection="1">
      <alignment vertical="top"/>
      <protection locked="0"/>
    </xf>
    <xf numFmtId="185" fontId="30" fillId="0" borderId="1" xfId="130" applyNumberFormat="1" applyFont="1" applyFill="1" applyBorder="1" applyAlignment="1" applyProtection="1">
      <alignment vertical="top"/>
      <protection locked="0"/>
    </xf>
    <xf numFmtId="0" fontId="33" fillId="0" borderId="1" xfId="0" applyFont="1" applyFill="1" applyBorder="1" applyAlignment="1">
      <alignment horizontal="left"/>
    </xf>
    <xf numFmtId="0" fontId="30" fillId="3" borderId="1" xfId="130" applyFont="1" applyFill="1" applyBorder="1" applyAlignment="1" applyProtection="1">
      <alignment vertical="top"/>
      <protection locked="0"/>
    </xf>
    <xf numFmtId="185" fontId="30" fillId="3" borderId="1" xfId="130" applyNumberFormat="1" applyFont="1" applyFill="1" applyBorder="1" applyAlignment="1" applyProtection="1">
      <alignment vertical="top"/>
      <protection locked="0"/>
    </xf>
    <xf numFmtId="0" fontId="34" fillId="3" borderId="1" xfId="84" applyFont="1" applyFill="1" applyBorder="1" applyAlignment="1" applyProtection="1">
      <alignment vertical="top"/>
      <protection locked="0"/>
    </xf>
    <xf numFmtId="0" fontId="34" fillId="3" borderId="1" xfId="0" applyFont="1" applyFill="1" applyBorder="1" applyAlignment="1" applyProtection="1">
      <alignment vertical="top"/>
      <protection locked="0"/>
    </xf>
    <xf numFmtId="0" fontId="0" fillId="3" borderId="1" xfId="0" applyFill="1" applyBorder="1"/>
    <xf numFmtId="0" fontId="34" fillId="3" borderId="1" xfId="130" applyFont="1" applyFill="1" applyBorder="1" applyAlignment="1" applyProtection="1">
      <alignment vertical="top"/>
      <protection locked="0"/>
    </xf>
    <xf numFmtId="185" fontId="34" fillId="3" borderId="1" xfId="130" applyNumberFormat="1" applyFont="1" applyFill="1" applyBorder="1" applyAlignment="1" applyProtection="1">
      <alignment vertical="top"/>
      <protection locked="0"/>
    </xf>
    <xf numFmtId="0" fontId="23" fillId="3" borderId="1" xfId="0" applyFont="1" applyFill="1" applyBorder="1" applyAlignment="1">
      <alignment horizontal="left"/>
    </xf>
    <xf numFmtId="0" fontId="0" fillId="3" borderId="1" xfId="0" applyFont="1" applyFill="1" applyBorder="1" applyAlignment="1" applyProtection="1">
      <alignment vertical="top"/>
      <protection locked="0"/>
    </xf>
    <xf numFmtId="0" fontId="34" fillId="3" borderId="1" xfId="127" applyFont="1" applyFill="1" applyBorder="1" applyAlignment="1" applyProtection="1">
      <alignment vertical="top"/>
      <protection locked="0"/>
    </xf>
    <xf numFmtId="185" fontId="34" fillId="3" borderId="1" xfId="127" applyNumberFormat="1" applyFont="1" applyFill="1" applyBorder="1" applyAlignment="1" applyProtection="1">
      <alignment vertical="top"/>
      <protection locked="0"/>
    </xf>
    <xf numFmtId="0" fontId="28" fillId="3" borderId="0" xfId="0" applyFont="1" applyFill="1" applyBorder="1" applyAlignment="1">
      <alignment horizontal="center" vertical="center"/>
    </xf>
    <xf numFmtId="0" fontId="0" fillId="0" borderId="0" xfId="0" applyBorder="1"/>
    <xf numFmtId="0" fontId="35" fillId="3" borderId="0" xfId="121" applyFont="1" applyFill="1" applyBorder="1" applyAlignment="1">
      <alignment vertical="top"/>
    </xf>
    <xf numFmtId="0" fontId="28" fillId="3" borderId="0" xfId="0" applyFont="1" applyFill="1" applyBorder="1"/>
    <xf numFmtId="0" fontId="35" fillId="3" borderId="0" xfId="0" applyFont="1" applyFill="1" applyBorder="1" applyAlignment="1" applyProtection="1">
      <alignment vertical="top"/>
      <protection locked="0"/>
    </xf>
    <xf numFmtId="1" fontId="35" fillId="3" borderId="0" xfId="0" applyNumberFormat="1" applyFont="1" applyFill="1" applyBorder="1" applyAlignment="1"/>
    <xf numFmtId="180" fontId="35" fillId="3" borderId="0" xfId="0" applyNumberFormat="1" applyFont="1" applyFill="1" applyBorder="1" applyAlignment="1"/>
    <xf numFmtId="0" fontId="36" fillId="3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vertical="top"/>
    </xf>
    <xf numFmtId="181" fontId="37" fillId="0" borderId="0" xfId="65" applyNumberFormat="1" applyFont="1" applyBorder="1" applyAlignment="1">
      <alignment vertical="top"/>
    </xf>
    <xf numFmtId="183" fontId="38" fillId="0" borderId="0" xfId="0" applyNumberFormat="1" applyFont="1" applyBorder="1"/>
    <xf numFmtId="0" fontId="24" fillId="3" borderId="0" xfId="0" applyFont="1" applyFill="1" applyBorder="1" applyAlignment="1" applyProtection="1">
      <alignment vertical="center"/>
      <protection locked="0"/>
    </xf>
    <xf numFmtId="0" fontId="38" fillId="0" borderId="0" xfId="0" applyFont="1" applyBorder="1" applyAlignment="1">
      <alignment vertical="top"/>
    </xf>
    <xf numFmtId="0" fontId="30" fillId="3" borderId="1" xfId="0" applyFont="1" applyFill="1" applyBorder="1" applyAlignment="1"/>
    <xf numFmtId="0" fontId="32" fillId="3" borderId="1" xfId="0" applyFont="1" applyFill="1" applyBorder="1" applyAlignment="1">
      <alignment vertical="top"/>
    </xf>
    <xf numFmtId="0" fontId="30" fillId="3" borderId="1" xfId="0" applyFont="1" applyFill="1" applyBorder="1" applyAlignment="1">
      <alignment horizontal="left"/>
    </xf>
    <xf numFmtId="1" fontId="32" fillId="3" borderId="1" xfId="0" applyNumberFormat="1" applyFont="1" applyFill="1" applyBorder="1" applyAlignment="1">
      <alignment horizontal="right" vertical="center"/>
    </xf>
    <xf numFmtId="0" fontId="30" fillId="3" borderId="1" xfId="0" applyFont="1" applyFill="1" applyBorder="1" applyAlignment="1">
      <alignment vertical="top"/>
    </xf>
    <xf numFmtId="180" fontId="30" fillId="3" borderId="1" xfId="0" applyNumberFormat="1" applyFont="1" applyFill="1" applyBorder="1" applyAlignment="1"/>
    <xf numFmtId="0" fontId="32" fillId="3" borderId="1" xfId="0" applyFont="1" applyFill="1" applyBorder="1" applyAlignment="1"/>
    <xf numFmtId="1" fontId="32" fillId="3" borderId="1" xfId="0" applyNumberFormat="1" applyFont="1" applyFill="1" applyBorder="1" applyAlignment="1">
      <alignment horizontal="left" vertical="center"/>
    </xf>
    <xf numFmtId="0" fontId="32" fillId="3" borderId="1" xfId="0" applyFont="1" applyFill="1" applyBorder="1" applyAlignment="1">
      <alignment horizontal="left"/>
    </xf>
    <xf numFmtId="0" fontId="39" fillId="0" borderId="1" xfId="0" applyFont="1" applyFill="1" applyBorder="1" applyAlignment="1"/>
    <xf numFmtId="1" fontId="40" fillId="3" borderId="1" xfId="0" applyNumberFormat="1" applyFont="1" applyFill="1" applyBorder="1" applyAlignment="1">
      <alignment horizontal="right"/>
    </xf>
    <xf numFmtId="0" fontId="30" fillId="3" borderId="1" xfId="91" applyFont="1" applyFill="1" applyBorder="1" applyAlignment="1"/>
    <xf numFmtId="1" fontId="32" fillId="3" borderId="1" xfId="0" applyNumberFormat="1" applyFont="1" applyFill="1" applyBorder="1" applyAlignment="1">
      <alignment horizontal="right"/>
    </xf>
    <xf numFmtId="1" fontId="32" fillId="3" borderId="1" xfId="0" applyNumberFormat="1" applyFont="1" applyFill="1" applyBorder="1" applyAlignment="1"/>
    <xf numFmtId="180" fontId="32" fillId="3" borderId="1" xfId="0" applyNumberFormat="1" applyFont="1" applyFill="1" applyBorder="1" applyAlignment="1"/>
    <xf numFmtId="1" fontId="32" fillId="3" borderId="1" xfId="0" applyNumberFormat="1" applyFont="1" applyFill="1" applyBorder="1" applyAlignment="1">
      <alignment horizontal="left"/>
    </xf>
    <xf numFmtId="49" fontId="30" fillId="3" borderId="1" xfId="0" applyNumberFormat="1" applyFont="1" applyFill="1" applyBorder="1" applyAlignment="1"/>
    <xf numFmtId="1" fontId="32" fillId="3" borderId="1" xfId="3" applyNumberFormat="1" applyFont="1" applyFill="1" applyBorder="1" applyAlignment="1">
      <alignment vertical="top"/>
    </xf>
    <xf numFmtId="180" fontId="32" fillId="3" borderId="1" xfId="0" applyNumberFormat="1" applyFont="1" applyFill="1" applyBorder="1" applyAlignment="1">
      <alignment vertical="top"/>
    </xf>
    <xf numFmtId="0" fontId="32" fillId="3" borderId="1" xfId="0" applyFont="1" applyFill="1" applyBorder="1" applyAlignment="1">
      <alignment vertical="center"/>
    </xf>
    <xf numFmtId="0" fontId="41" fillId="3" borderId="1" xfId="0" applyFont="1" applyFill="1" applyBorder="1" applyAlignment="1">
      <alignment horizontal="center" vertical="center"/>
    </xf>
    <xf numFmtId="183" fontId="32" fillId="3" borderId="1" xfId="0" applyNumberFormat="1" applyFont="1" applyFill="1" applyBorder="1" applyAlignment="1"/>
    <xf numFmtId="183" fontId="30" fillId="3" borderId="1" xfId="0" applyNumberFormat="1" applyFont="1" applyFill="1" applyBorder="1" applyAlignment="1"/>
    <xf numFmtId="0" fontId="30" fillId="2" borderId="1" xfId="0" applyFont="1" applyFill="1" applyBorder="1" applyAlignment="1"/>
    <xf numFmtId="0" fontId="32" fillId="2" borderId="1" xfId="0" applyFont="1" applyFill="1" applyBorder="1" applyAlignment="1"/>
    <xf numFmtId="0" fontId="32" fillId="0" borderId="1" xfId="0" applyFont="1" applyFill="1" applyBorder="1" applyAlignment="1"/>
    <xf numFmtId="1" fontId="32" fillId="2" borderId="1" xfId="0" applyNumberFormat="1" applyFont="1" applyFill="1" applyBorder="1" applyAlignment="1">
      <alignment horizontal="right"/>
    </xf>
    <xf numFmtId="183" fontId="32" fillId="0" borderId="1" xfId="0" applyNumberFormat="1" applyFont="1" applyFill="1" applyBorder="1" applyAlignment="1"/>
    <xf numFmtId="0" fontId="32" fillId="2" borderId="1" xfId="0" applyFont="1" applyFill="1" applyBorder="1" applyAlignment="1">
      <alignment vertical="top"/>
    </xf>
    <xf numFmtId="180" fontId="32" fillId="0" borderId="1" xfId="0" applyNumberFormat="1" applyFont="1" applyFill="1" applyBorder="1" applyAlignment="1"/>
    <xf numFmtId="1" fontId="32" fillId="3" borderId="1" xfId="3" applyNumberFormat="1" applyFont="1" applyFill="1" applyBorder="1" applyAlignment="1">
      <alignment horizontal="right" vertical="top"/>
    </xf>
    <xf numFmtId="185" fontId="32" fillId="0" borderId="1" xfId="0" applyNumberFormat="1" applyFont="1" applyFill="1" applyBorder="1" applyAlignment="1">
      <alignment vertical="top"/>
    </xf>
    <xf numFmtId="0" fontId="30" fillId="0" borderId="1" xfId="0" applyFont="1" applyFill="1" applyBorder="1" applyAlignment="1"/>
    <xf numFmtId="183" fontId="30" fillId="0" borderId="1" xfId="0" applyNumberFormat="1" applyFont="1" applyFill="1" applyBorder="1" applyAlignment="1"/>
    <xf numFmtId="1" fontId="30" fillId="3" borderId="1" xfId="0" applyNumberFormat="1" applyFont="1" applyFill="1" applyBorder="1" applyAlignment="1"/>
    <xf numFmtId="183" fontId="32" fillId="2" borderId="1" xfId="0" applyNumberFormat="1" applyFont="1" applyFill="1" applyBorder="1" applyAlignment="1"/>
    <xf numFmtId="0" fontId="22" fillId="0" borderId="0" xfId="0" applyFont="1" applyAlignment="1">
      <alignment horizontal="right" vertical="center"/>
    </xf>
    <xf numFmtId="0" fontId="22" fillId="0" borderId="0" xfId="0" applyFont="1"/>
    <xf numFmtId="185" fontId="4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right"/>
    </xf>
    <xf numFmtId="185" fontId="27" fillId="6" borderId="1" xfId="0" applyNumberFormat="1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right" vertical="center"/>
    </xf>
    <xf numFmtId="0" fontId="26" fillId="6" borderId="1" xfId="0" applyFont="1" applyFill="1" applyBorder="1" applyAlignment="1">
      <alignment horizontal="center" vertical="center" wrapText="1"/>
    </xf>
    <xf numFmtId="185" fontId="37" fillId="0" borderId="0" xfId="111" applyNumberFormat="1" applyFont="1" applyAlignment="1" applyProtection="1">
      <alignment vertical="top"/>
      <protection locked="0"/>
    </xf>
    <xf numFmtId="185" fontId="34" fillId="0" borderId="0" xfId="111" applyNumberFormat="1" applyAlignment="1" applyProtection="1">
      <alignment vertical="top"/>
      <protection locked="0"/>
    </xf>
    <xf numFmtId="0" fontId="34" fillId="0" borderId="0" xfId="0" applyFont="1" applyAlignment="1">
      <alignment vertical="top"/>
    </xf>
    <xf numFmtId="1" fontId="34" fillId="3" borderId="1" xfId="127" applyNumberFormat="1" applyFont="1" applyFill="1" applyBorder="1" applyAlignment="1" applyProtection="1">
      <alignment vertical="top"/>
      <protection locked="0"/>
    </xf>
    <xf numFmtId="0" fontId="29" fillId="0" borderId="1" xfId="41" applyFont="1" applyFill="1" applyBorder="1" applyAlignment="1">
      <alignment vertical="top"/>
    </xf>
    <xf numFmtId="0" fontId="29" fillId="0" borderId="1" xfId="0" applyFont="1" applyFill="1" applyBorder="1" applyAlignment="1">
      <alignment vertical="top"/>
    </xf>
    <xf numFmtId="177" fontId="29" fillId="2" borderId="1" xfId="3" applyNumberFormat="1" applyFont="1" applyFill="1" applyBorder="1" applyAlignment="1" applyProtection="1">
      <alignment vertical="top"/>
      <protection locked="0"/>
    </xf>
    <xf numFmtId="180" fontId="29" fillId="0" borderId="0" xfId="0" applyNumberFormat="1" applyFont="1" applyFill="1" applyBorder="1" applyAlignment="1"/>
    <xf numFmtId="0" fontId="29" fillId="3" borderId="0" xfId="41" applyFont="1" applyFill="1" applyBorder="1" applyAlignment="1" applyProtection="1">
      <alignment vertical="top"/>
      <protection locked="0"/>
    </xf>
    <xf numFmtId="0" fontId="31" fillId="0" borderId="1" xfId="121" applyFont="1" applyFill="1" applyBorder="1" applyAlignment="1">
      <alignment vertical="top"/>
    </xf>
    <xf numFmtId="0" fontId="31" fillId="0" borderId="1" xfId="0" applyFont="1" applyFill="1" applyBorder="1" applyAlignment="1">
      <alignment vertical="top"/>
    </xf>
    <xf numFmtId="177" fontId="31" fillId="2" borderId="1" xfId="3" applyNumberFormat="1" applyFont="1" applyFill="1" applyBorder="1" applyAlignment="1" applyProtection="1">
      <alignment vertical="top"/>
      <protection locked="0"/>
    </xf>
    <xf numFmtId="180" fontId="31" fillId="0" borderId="0" xfId="0" applyNumberFormat="1" applyFont="1" applyFill="1" applyBorder="1" applyAlignment="1"/>
    <xf numFmtId="0" fontId="31" fillId="3" borderId="0" xfId="121" applyFont="1" applyFill="1" applyBorder="1" applyAlignment="1" applyProtection="1">
      <alignment vertical="top"/>
      <protection locked="0"/>
    </xf>
    <xf numFmtId="177" fontId="29" fillId="0" borderId="1" xfId="65" applyFont="1" applyBorder="1"/>
    <xf numFmtId="0" fontId="30" fillId="3" borderId="0" xfId="0" applyFont="1" applyFill="1" applyBorder="1" applyAlignment="1">
      <alignment vertical="top"/>
    </xf>
    <xf numFmtId="177" fontId="30" fillId="0" borderId="1" xfId="65" applyFont="1" applyBorder="1"/>
    <xf numFmtId="180" fontId="30" fillId="3" borderId="0" xfId="0" applyNumberFormat="1" applyFont="1" applyFill="1" applyBorder="1" applyAlignment="1"/>
    <xf numFmtId="0" fontId="30" fillId="0" borderId="0" xfId="93" applyFont="1" applyFill="1" applyBorder="1" applyAlignment="1"/>
    <xf numFmtId="180" fontId="30" fillId="0" borderId="0" xfId="77" applyNumberFormat="1" applyFont="1" applyFill="1" applyBorder="1" applyAlignment="1"/>
    <xf numFmtId="0" fontId="30" fillId="3" borderId="0" xfId="77" applyFont="1" applyFill="1" applyBorder="1" applyAlignment="1">
      <alignment vertical="top"/>
    </xf>
    <xf numFmtId="0" fontId="30" fillId="0" borderId="1" xfId="0" applyFont="1" applyFill="1" applyBorder="1" applyAlignment="1">
      <alignment vertical="top"/>
    </xf>
    <xf numFmtId="2" fontId="30" fillId="0" borderId="1" xfId="0" applyNumberFormat="1" applyFont="1" applyFill="1" applyBorder="1" applyAlignment="1" applyProtection="1">
      <alignment vertical="top"/>
      <protection locked="0"/>
    </xf>
    <xf numFmtId="0" fontId="30" fillId="0" borderId="1" xfId="84" applyFont="1" applyFill="1" applyBorder="1" applyAlignment="1" applyProtection="1">
      <alignment vertical="top"/>
      <protection locked="0"/>
    </xf>
    <xf numFmtId="2" fontId="30" fillId="3" borderId="1" xfId="130" applyNumberFormat="1" applyFont="1" applyFill="1" applyBorder="1" applyAlignment="1" applyProtection="1">
      <alignment vertical="top"/>
      <protection locked="0"/>
    </xf>
    <xf numFmtId="185" fontId="34" fillId="3" borderId="1" xfId="130" applyNumberFormat="1" applyFont="1" applyFill="1" applyBorder="1" applyAlignment="1" applyProtection="1">
      <alignment horizontal="right" vertical="top"/>
      <protection locked="0"/>
    </xf>
    <xf numFmtId="0" fontId="0" fillId="3" borderId="1" xfId="0" applyFont="1" applyFill="1" applyBorder="1" applyAlignment="1">
      <alignment vertical="top"/>
    </xf>
    <xf numFmtId="2" fontId="34" fillId="3" borderId="1" xfId="130" applyNumberFormat="1" applyFont="1" applyFill="1" applyBorder="1" applyAlignment="1" applyProtection="1">
      <alignment vertical="top"/>
      <protection locked="0"/>
    </xf>
    <xf numFmtId="180" fontId="30" fillId="0" borderId="0" xfId="0" applyNumberFormat="1" applyFont="1" applyFill="1" applyBorder="1" applyAlignment="1"/>
    <xf numFmtId="0" fontId="0" fillId="0" borderId="0" xfId="0" applyBorder="1" applyAlignment="1">
      <alignment horizontal="right"/>
    </xf>
    <xf numFmtId="1" fontId="35" fillId="3" borderId="0" xfId="0" applyNumberFormat="1" applyFont="1" applyFill="1" applyBorder="1" applyAlignment="1" applyProtection="1">
      <alignment vertical="top"/>
      <protection locked="0"/>
    </xf>
    <xf numFmtId="185" fontId="35" fillId="3" borderId="0" xfId="111" applyNumberFormat="1" applyFont="1" applyFill="1" applyBorder="1" applyAlignment="1" applyProtection="1">
      <alignment vertical="top"/>
      <protection locked="0"/>
    </xf>
    <xf numFmtId="0" fontId="35" fillId="3" borderId="0" xfId="0" applyFont="1" applyFill="1" applyBorder="1" applyAlignment="1">
      <alignment horizontal="right" vertical="top"/>
    </xf>
    <xf numFmtId="177" fontId="35" fillId="3" borderId="0" xfId="3" applyNumberFormat="1" applyFont="1" applyFill="1" applyBorder="1" applyAlignment="1" applyProtection="1">
      <alignment vertical="top"/>
      <protection locked="0"/>
    </xf>
    <xf numFmtId="1" fontId="37" fillId="0" borderId="0" xfId="0" applyNumberFormat="1" applyFont="1" applyBorder="1" applyAlignment="1" applyProtection="1">
      <alignment vertical="top"/>
      <protection locked="0"/>
    </xf>
    <xf numFmtId="0" fontId="37" fillId="0" borderId="0" xfId="0" applyFont="1" applyBorder="1" applyAlignment="1">
      <alignment horizontal="right" vertical="top"/>
    </xf>
    <xf numFmtId="177" fontId="37" fillId="2" borderId="0" xfId="73" applyFont="1" applyFill="1" applyBorder="1" applyAlignment="1" applyProtection="1">
      <alignment vertical="top"/>
      <protection locked="0"/>
    </xf>
    <xf numFmtId="1" fontId="43" fillId="0" borderId="1" xfId="0" applyNumberFormat="1" applyFont="1" applyFill="1" applyBorder="1" applyAlignment="1" applyProtection="1">
      <alignment vertical="top"/>
      <protection locked="0"/>
    </xf>
    <xf numFmtId="0" fontId="40" fillId="3" borderId="1" xfId="0" applyFont="1" applyFill="1" applyBorder="1" applyAlignment="1">
      <alignment horizontal="right"/>
    </xf>
    <xf numFmtId="177" fontId="30" fillId="3" borderId="1" xfId="3" applyNumberFormat="1" applyFont="1" applyFill="1" applyBorder="1" applyAlignment="1"/>
    <xf numFmtId="0" fontId="44" fillId="2" borderId="0" xfId="0" applyFont="1" applyFill="1" applyBorder="1" applyAlignment="1"/>
    <xf numFmtId="0" fontId="45" fillId="2" borderId="0" xfId="0" applyFont="1" applyFill="1" applyBorder="1" applyAlignment="1">
      <alignment horizontal="left"/>
    </xf>
    <xf numFmtId="180" fontId="45" fillId="0" borderId="0" xfId="0" applyNumberFormat="1" applyFont="1" applyFill="1" applyBorder="1" applyAlignment="1"/>
    <xf numFmtId="0" fontId="45" fillId="2" borderId="0" xfId="0" applyFont="1" applyFill="1" applyBorder="1" applyAlignment="1"/>
    <xf numFmtId="2" fontId="30" fillId="3" borderId="1" xfId="0" applyNumberFormat="1" applyFont="1" applyFill="1" applyBorder="1" applyAlignment="1"/>
    <xf numFmtId="0" fontId="46" fillId="2" borderId="0" xfId="0" applyFont="1" applyFill="1" applyBorder="1" applyAlignment="1">
      <alignment horizontal="left"/>
    </xf>
    <xf numFmtId="180" fontId="46" fillId="0" borderId="0" xfId="0" applyNumberFormat="1" applyFont="1" applyFill="1" applyBorder="1" applyAlignment="1"/>
    <xf numFmtId="0" fontId="30" fillId="3" borderId="1" xfId="0" applyFont="1" applyFill="1" applyBorder="1" applyAlignment="1">
      <alignment horizontal="right"/>
    </xf>
    <xf numFmtId="177" fontId="30" fillId="3" borderId="1" xfId="3" applyNumberFormat="1" applyFont="1" applyFill="1" applyBorder="1"/>
    <xf numFmtId="0" fontId="39" fillId="2" borderId="0" xfId="0" applyFont="1" applyFill="1" applyBorder="1" applyAlignment="1">
      <alignment horizontal="left"/>
    </xf>
    <xf numFmtId="177" fontId="32" fillId="3" borderId="1" xfId="3" applyNumberFormat="1" applyFont="1" applyFill="1" applyBorder="1" applyAlignment="1"/>
    <xf numFmtId="0" fontId="32" fillId="0" borderId="0" xfId="0" applyFont="1" applyFill="1" applyBorder="1" applyAlignment="1"/>
    <xf numFmtId="183" fontId="32" fillId="2" borderId="0" xfId="0" applyNumberFormat="1" applyFont="1" applyFill="1" applyBorder="1" applyAlignment="1"/>
    <xf numFmtId="0" fontId="32" fillId="2" borderId="0" xfId="0" applyFont="1" applyFill="1" applyBorder="1" applyAlignment="1">
      <alignment horizontal="left"/>
    </xf>
    <xf numFmtId="0" fontId="40" fillId="3" borderId="1" xfId="0" applyFont="1" applyFill="1" applyBorder="1" applyAlignment="1"/>
    <xf numFmtId="2" fontId="32" fillId="3" borderId="1" xfId="0" applyNumberFormat="1" applyFont="1" applyFill="1" applyBorder="1" applyAlignment="1"/>
    <xf numFmtId="0" fontId="32" fillId="2" borderId="0" xfId="0" applyFont="1" applyFill="1" applyBorder="1" applyAlignment="1"/>
    <xf numFmtId="0" fontId="30" fillId="2" borderId="0" xfId="0" applyFont="1" applyFill="1" applyBorder="1" applyAlignment="1"/>
    <xf numFmtId="0" fontId="32" fillId="2" borderId="0" xfId="0" applyFont="1" applyFill="1" applyBorder="1" applyAlignment="1">
      <alignment vertical="top"/>
    </xf>
    <xf numFmtId="183" fontId="0" fillId="0" borderId="0" xfId="0" applyNumberFormat="1"/>
    <xf numFmtId="1" fontId="32" fillId="3" borderId="1" xfId="0" applyNumberFormat="1" applyFont="1" applyFill="1" applyBorder="1" applyAlignment="1">
      <alignment horizontal="left" vertical="center" wrapText="1"/>
    </xf>
    <xf numFmtId="2" fontId="32" fillId="3" borderId="1" xfId="0" applyNumberFormat="1" applyFont="1" applyFill="1" applyBorder="1" applyAlignment="1" applyProtection="1">
      <alignment vertical="top"/>
      <protection locked="0"/>
    </xf>
    <xf numFmtId="0" fontId="30" fillId="3" borderId="1" xfId="0" applyFont="1" applyFill="1" applyBorder="1" applyAlignment="1">
      <alignment horizontal="left" vertical="top"/>
    </xf>
    <xf numFmtId="178" fontId="32" fillId="3" borderId="1" xfId="0" applyNumberFormat="1" applyFont="1" applyFill="1" applyBorder="1" applyAlignment="1" applyProtection="1">
      <alignment vertical="top"/>
      <protection locked="0"/>
    </xf>
    <xf numFmtId="180" fontId="39" fillId="0" borderId="0" xfId="0" applyNumberFormat="1" applyFont="1" applyFill="1" applyBorder="1" applyAlignment="1"/>
    <xf numFmtId="1" fontId="32" fillId="0" borderId="1" xfId="0" applyNumberFormat="1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top"/>
    </xf>
    <xf numFmtId="177" fontId="32" fillId="0" borderId="1" xfId="3" applyNumberFormat="1" applyFont="1" applyBorder="1"/>
    <xf numFmtId="2" fontId="32" fillId="0" borderId="1" xfId="0" applyNumberFormat="1" applyFont="1" applyFill="1" applyBorder="1" applyAlignment="1">
      <alignment vertical="top"/>
    </xf>
    <xf numFmtId="0" fontId="32" fillId="0" borderId="1" xfId="0" applyFont="1" applyFill="1" applyBorder="1" applyAlignment="1">
      <alignment horizontal="left"/>
    </xf>
    <xf numFmtId="0" fontId="40" fillId="0" borderId="1" xfId="0" applyFont="1" applyFill="1" applyBorder="1" applyAlignment="1">
      <alignment horizontal="left" wrapText="1"/>
    </xf>
    <xf numFmtId="2" fontId="32" fillId="0" borderId="1" xfId="0" applyNumberFormat="1" applyFont="1" applyFill="1" applyBorder="1" applyAlignment="1" applyProtection="1">
      <alignment vertical="top"/>
      <protection locked="0"/>
    </xf>
    <xf numFmtId="0" fontId="30" fillId="0" borderId="1" xfId="0" applyFont="1" applyFill="1" applyBorder="1" applyAlignment="1">
      <alignment horizontal="left"/>
    </xf>
    <xf numFmtId="1" fontId="32" fillId="2" borderId="1" xfId="0" applyNumberFormat="1" applyFont="1" applyFill="1" applyBorder="1" applyAlignment="1">
      <alignment horizontal="left" vertical="center"/>
    </xf>
    <xf numFmtId="0" fontId="32" fillId="2" borderId="1" xfId="0" applyFont="1" applyFill="1" applyBorder="1" applyAlignment="1">
      <alignment horizontal="left"/>
    </xf>
    <xf numFmtId="2" fontId="32" fillId="2" borderId="1" xfId="0" applyNumberFormat="1" applyFont="1" applyFill="1" applyBorder="1" applyAlignment="1" applyProtection="1">
      <alignment vertical="top"/>
      <protection locked="0"/>
    </xf>
    <xf numFmtId="178" fontId="32" fillId="2" borderId="1" xfId="0" applyNumberFormat="1" applyFont="1" applyFill="1" applyBorder="1" applyAlignment="1" applyProtection="1">
      <alignment vertical="top"/>
      <protection locked="0"/>
    </xf>
    <xf numFmtId="0" fontId="47" fillId="2" borderId="0" xfId="0" applyFont="1" applyFill="1" applyBorder="1" applyAlignment="1">
      <alignment horizontal="left"/>
    </xf>
    <xf numFmtId="0" fontId="34" fillId="0" borderId="0" xfId="35" applyAlignment="1">
      <alignment vertical="top"/>
    </xf>
    <xf numFmtId="1" fontId="34" fillId="2" borderId="0" xfId="103" applyNumberFormat="1" applyFill="1" applyAlignment="1" applyProtection="1">
      <alignment vertical="top"/>
      <protection locked="0"/>
    </xf>
    <xf numFmtId="177" fontId="0" fillId="2" borderId="0" xfId="73" applyFont="1" applyFill="1" applyAlignment="1" applyProtection="1">
      <alignment vertical="top"/>
      <protection locked="0"/>
    </xf>
    <xf numFmtId="0" fontId="29" fillId="3" borderId="0" xfId="0" applyFont="1" applyFill="1" applyBorder="1" applyAlignment="1" applyProtection="1">
      <alignment vertical="top"/>
      <protection locked="0"/>
    </xf>
    <xf numFmtId="1" fontId="30" fillId="3" borderId="0" xfId="41" applyNumberFormat="1" applyFont="1" applyFill="1" applyBorder="1" applyAlignment="1" applyProtection="1">
      <alignment vertical="top"/>
      <protection locked="0"/>
    </xf>
    <xf numFmtId="0" fontId="29" fillId="0" borderId="0" xfId="0" applyFont="1" applyFill="1" applyBorder="1" applyAlignment="1"/>
    <xf numFmtId="0" fontId="31" fillId="3" borderId="0" xfId="0" applyFont="1" applyFill="1" applyBorder="1" applyAlignment="1" applyProtection="1">
      <alignment vertical="top"/>
      <protection locked="0"/>
    </xf>
    <xf numFmtId="1" fontId="30" fillId="3" borderId="0" xfId="121" applyNumberFormat="1" applyFont="1" applyFill="1" applyBorder="1" applyAlignment="1" applyProtection="1">
      <alignment vertical="top"/>
      <protection locked="0"/>
    </xf>
    <xf numFmtId="1" fontId="30" fillId="0" borderId="0" xfId="121" applyNumberFormat="1" applyFont="1" applyFill="1" applyBorder="1" applyAlignment="1" applyProtection="1">
      <alignment vertical="top"/>
      <protection locked="0"/>
    </xf>
    <xf numFmtId="1" fontId="29" fillId="0" borderId="0" xfId="0" applyNumberFormat="1" applyFont="1" applyFill="1" applyBorder="1" applyAlignment="1" applyProtection="1">
      <alignment vertical="top"/>
      <protection locked="0"/>
    </xf>
    <xf numFmtId="0" fontId="30" fillId="3" borderId="0" xfId="0" applyFont="1" applyFill="1" applyBorder="1" applyAlignment="1" applyProtection="1">
      <alignment vertical="top"/>
      <protection locked="0"/>
    </xf>
    <xf numFmtId="1" fontId="30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Font="1" applyFill="1" applyBorder="1" applyAlignment="1"/>
    <xf numFmtId="1" fontId="30" fillId="0" borderId="0" xfId="16" applyNumberFormat="1" applyFont="1" applyFill="1" applyBorder="1" applyAlignment="1" applyProtection="1">
      <alignment vertical="top"/>
      <protection locked="0"/>
    </xf>
    <xf numFmtId="1" fontId="30" fillId="3" borderId="0" xfId="16" applyNumberFormat="1" applyFont="1" applyFill="1" applyBorder="1" applyAlignment="1" applyProtection="1">
      <alignment vertical="top"/>
      <protection locked="0"/>
    </xf>
    <xf numFmtId="1" fontId="30" fillId="0" borderId="0" xfId="130" applyNumberFormat="1" applyFont="1" applyFill="1" applyBorder="1" applyAlignment="1" applyProtection="1">
      <alignment vertical="top"/>
      <protection locked="0"/>
    </xf>
    <xf numFmtId="0" fontId="30" fillId="3" borderId="0" xfId="77" applyFont="1" applyFill="1" applyBorder="1" applyAlignment="1" applyProtection="1">
      <alignment vertical="top"/>
      <protection locked="0"/>
    </xf>
    <xf numFmtId="0" fontId="30" fillId="0" borderId="0" xfId="77" applyFont="1" applyFill="1" applyBorder="1" applyAlignment="1"/>
    <xf numFmtId="1" fontId="30" fillId="3" borderId="0" xfId="16" applyNumberFormat="1" applyFill="1" applyAlignment="1" applyProtection="1">
      <alignment vertical="top"/>
      <protection locked="0"/>
    </xf>
    <xf numFmtId="0" fontId="30" fillId="3" borderId="0" xfId="106" applyFont="1" applyFill="1" applyBorder="1" applyAlignment="1" applyProtection="1">
      <alignment vertical="top"/>
      <protection locked="0"/>
    </xf>
    <xf numFmtId="0" fontId="45" fillId="0" borderId="0" xfId="0" applyFont="1" applyFill="1" applyBorder="1" applyAlignment="1"/>
    <xf numFmtId="0" fontId="48" fillId="2" borderId="0" xfId="0" applyFont="1" applyFill="1" applyBorder="1" applyAlignment="1" applyProtection="1">
      <alignment vertical="top"/>
      <protection locked="0"/>
    </xf>
    <xf numFmtId="0" fontId="46" fillId="0" borderId="0" xfId="0" applyFont="1" applyFill="1" applyBorder="1" applyAlignment="1"/>
    <xf numFmtId="0" fontId="48" fillId="2" borderId="0" xfId="0" applyFont="1" applyFill="1" applyBorder="1" applyAlignment="1">
      <alignment vertical="top"/>
    </xf>
    <xf numFmtId="0" fontId="30" fillId="2" borderId="0" xfId="0" applyFont="1" applyFill="1" applyBorder="1" applyAlignment="1" applyProtection="1">
      <alignment vertical="top"/>
      <protection locked="0"/>
    </xf>
    <xf numFmtId="0" fontId="30" fillId="2" borderId="0" xfId="0" applyFont="1" applyFill="1" applyBorder="1" applyAlignment="1">
      <alignment vertical="top"/>
    </xf>
    <xf numFmtId="0" fontId="32" fillId="2" borderId="0" xfId="0" applyFont="1" applyFill="1" applyBorder="1" applyAlignment="1" applyProtection="1">
      <alignment vertical="top"/>
      <protection locked="0"/>
    </xf>
    <xf numFmtId="1" fontId="34" fillId="0" borderId="0" xfId="0" applyNumberFormat="1" applyFont="1" applyAlignment="1" applyProtection="1">
      <alignment vertical="top"/>
      <protection locked="0"/>
    </xf>
    <xf numFmtId="1" fontId="0" fillId="0" borderId="0" xfId="0" applyNumberFormat="1" applyAlignment="1" applyProtection="1">
      <alignment vertical="top"/>
      <protection locked="0"/>
    </xf>
    <xf numFmtId="177" fontId="34" fillId="2" borderId="0" xfId="73" applyFill="1" applyAlignment="1" applyProtection="1">
      <alignment vertical="top"/>
      <protection locked="0"/>
    </xf>
    <xf numFmtId="1" fontId="34" fillId="2" borderId="0" xfId="102" applyNumberFormat="1" applyFill="1" applyAlignment="1" applyProtection="1">
      <alignment vertical="top"/>
      <protection locked="0"/>
    </xf>
    <xf numFmtId="177" fontId="34" fillId="0" borderId="0" xfId="65" applyAlignment="1">
      <alignment vertical="top"/>
    </xf>
    <xf numFmtId="0" fontId="39" fillId="2" borderId="0" xfId="0" applyFont="1" applyFill="1" applyBorder="1" applyAlignment="1"/>
    <xf numFmtId="0" fontId="39" fillId="2" borderId="0" xfId="0" applyFont="1" applyFill="1" applyBorder="1" applyAlignment="1">
      <alignment vertical="top"/>
    </xf>
    <xf numFmtId="0" fontId="46" fillId="2" borderId="0" xfId="0" applyFont="1" applyFill="1" applyBorder="1" applyAlignment="1"/>
    <xf numFmtId="2" fontId="34" fillId="2" borderId="0" xfId="41" applyNumberFormat="1" applyFill="1" applyAlignment="1" applyProtection="1">
      <alignment vertical="top"/>
      <protection locked="0"/>
    </xf>
    <xf numFmtId="2" fontId="0" fillId="2" borderId="0" xfId="0" applyNumberFormat="1" applyFill="1" applyAlignment="1" applyProtection="1">
      <alignment vertical="top"/>
      <protection locked="0"/>
    </xf>
    <xf numFmtId="177" fontId="29" fillId="2" borderId="0" xfId="3" applyNumberFormat="1" applyFont="1" applyFill="1" applyAlignment="1" applyProtection="1">
      <alignment vertical="top"/>
      <protection locked="0"/>
    </xf>
    <xf numFmtId="2" fontId="30" fillId="3" borderId="0" xfId="41" applyNumberFormat="1" applyFont="1" applyFill="1" applyBorder="1" applyAlignment="1" applyProtection="1">
      <alignment vertical="top"/>
      <protection locked="0"/>
    </xf>
    <xf numFmtId="177" fontId="31" fillId="2" borderId="0" xfId="3" applyNumberFormat="1" applyFont="1" applyFill="1" applyAlignment="1" applyProtection="1">
      <alignment vertical="top"/>
      <protection locked="0"/>
    </xf>
    <xf numFmtId="2" fontId="30" fillId="3" borderId="0" xfId="121" applyNumberFormat="1" applyFont="1" applyFill="1" applyBorder="1" applyAlignment="1" applyProtection="1">
      <alignment vertical="top"/>
      <protection locked="0"/>
    </xf>
    <xf numFmtId="2" fontId="30" fillId="0" borderId="0" xfId="121" applyNumberFormat="1" applyFont="1" applyFill="1" applyBorder="1" applyAlignment="1" applyProtection="1">
      <alignment vertical="top"/>
      <protection locked="0"/>
    </xf>
    <xf numFmtId="2" fontId="29" fillId="3" borderId="0" xfId="0" applyNumberFormat="1" applyFont="1" applyFill="1" applyBorder="1" applyAlignment="1" applyProtection="1">
      <alignment vertical="top"/>
      <protection locked="0"/>
    </xf>
    <xf numFmtId="177" fontId="29" fillId="0" borderId="0" xfId="65" applyFont="1"/>
    <xf numFmtId="2" fontId="29" fillId="0" borderId="0" xfId="0" applyNumberFormat="1" applyFont="1" applyFill="1" applyBorder="1" applyAlignment="1"/>
    <xf numFmtId="177" fontId="30" fillId="2" borderId="0" xfId="73" applyFont="1" applyFill="1" applyBorder="1" applyAlignment="1" applyProtection="1">
      <alignment vertical="top"/>
      <protection locked="0"/>
    </xf>
    <xf numFmtId="2" fontId="30" fillId="0" borderId="0" xfId="0" applyNumberFormat="1" applyFont="1" applyFill="1" applyBorder="1" applyAlignment="1" applyProtection="1">
      <alignment vertical="top"/>
      <protection locked="0"/>
    </xf>
    <xf numFmtId="2" fontId="30" fillId="0" borderId="0" xfId="130" applyNumberFormat="1" applyFont="1" applyFill="1" applyBorder="1" applyAlignment="1">
      <alignment vertical="top"/>
    </xf>
    <xf numFmtId="2" fontId="30" fillId="0" borderId="0" xfId="130" applyNumberFormat="1" applyFont="1" applyFill="1" applyBorder="1" applyAlignment="1" applyProtection="1">
      <alignment vertical="top"/>
      <protection locked="0"/>
    </xf>
    <xf numFmtId="2" fontId="30" fillId="3" borderId="0" xfId="77" applyNumberFormat="1" applyFont="1" applyFill="1" applyBorder="1" applyAlignment="1" applyProtection="1">
      <alignment vertical="top"/>
      <protection locked="0"/>
    </xf>
    <xf numFmtId="177" fontId="30" fillId="0" borderId="0" xfId="65" applyFont="1"/>
    <xf numFmtId="2" fontId="30" fillId="0" borderId="0" xfId="77" applyNumberFormat="1" applyFont="1" applyFill="1" applyBorder="1" applyAlignment="1"/>
    <xf numFmtId="2" fontId="30" fillId="3" borderId="0" xfId="77" applyNumberFormat="1" applyFont="1" applyFill="1" applyBorder="1" applyAlignment="1">
      <alignment vertical="top"/>
    </xf>
    <xf numFmtId="177" fontId="30" fillId="0" borderId="0" xfId="3" applyNumberFormat="1" applyFont="1"/>
    <xf numFmtId="2" fontId="30" fillId="3" borderId="0" xfId="0" applyNumberFormat="1" applyFont="1" applyFill="1" applyBorder="1" applyAlignment="1" applyProtection="1">
      <alignment vertical="top"/>
      <protection locked="0"/>
    </xf>
    <xf numFmtId="2" fontId="30" fillId="3" borderId="0" xfId="0" applyNumberFormat="1" applyFont="1" applyFill="1" applyBorder="1" applyAlignment="1">
      <alignment vertical="top"/>
    </xf>
    <xf numFmtId="1" fontId="30" fillId="3" borderId="0" xfId="0" applyNumberFormat="1" applyFont="1" applyFill="1" applyBorder="1" applyAlignment="1" applyProtection="1">
      <alignment vertical="top"/>
      <protection locked="0"/>
    </xf>
    <xf numFmtId="177" fontId="30" fillId="2" borderId="0" xfId="3" applyNumberFormat="1" applyFont="1" applyFill="1" applyAlignment="1" applyProtection="1">
      <alignment vertical="top"/>
      <protection locked="0"/>
    </xf>
    <xf numFmtId="2" fontId="30" fillId="2" borderId="0" xfId="41" applyNumberFormat="1" applyFont="1" applyFill="1" applyBorder="1" applyAlignment="1" applyProtection="1">
      <alignment vertical="top"/>
      <protection locked="0"/>
    </xf>
    <xf numFmtId="0" fontId="48" fillId="0" borderId="0" xfId="0" applyFont="1" applyFill="1" applyBorder="1" applyAlignment="1"/>
    <xf numFmtId="177" fontId="44" fillId="0" borderId="0" xfId="3" applyNumberFormat="1" applyFont="1" applyFill="1" applyBorder="1" applyAlignment="1"/>
    <xf numFmtId="177" fontId="45" fillId="0" borderId="0" xfId="3" applyNumberFormat="1" applyFont="1" applyFill="1" applyBorder="1" applyAlignment="1"/>
    <xf numFmtId="2" fontId="44" fillId="0" borderId="0" xfId="0" applyNumberFormat="1" applyFont="1" applyFill="1" applyBorder="1" applyAlignment="1"/>
    <xf numFmtId="0" fontId="49" fillId="0" borderId="0" xfId="0" applyFont="1" applyFill="1" applyBorder="1" applyAlignment="1"/>
    <xf numFmtId="2" fontId="49" fillId="0" borderId="0" xfId="0" applyNumberFormat="1" applyFont="1" applyFill="1" applyBorder="1" applyAlignment="1"/>
    <xf numFmtId="177" fontId="48" fillId="0" borderId="0" xfId="3" applyNumberFormat="1" applyFont="1"/>
    <xf numFmtId="177" fontId="32" fillId="0" borderId="0" xfId="3" applyNumberFormat="1" applyFont="1" applyFill="1" applyBorder="1" applyAlignment="1"/>
    <xf numFmtId="186" fontId="32" fillId="0" borderId="0" xfId="0" applyNumberFormat="1" applyFont="1" applyFill="1" applyBorder="1" applyAlignment="1"/>
    <xf numFmtId="2" fontId="30" fillId="2" borderId="0" xfId="0" applyNumberFormat="1" applyFont="1" applyFill="1" applyBorder="1" applyAlignment="1"/>
    <xf numFmtId="177" fontId="30" fillId="2" borderId="0" xfId="3" applyNumberFormat="1" applyFont="1" applyFill="1" applyBorder="1"/>
    <xf numFmtId="2" fontId="32" fillId="0" borderId="0" xfId="0" applyNumberFormat="1" applyFont="1" applyFill="1" applyBorder="1" applyAlignment="1"/>
    <xf numFmtId="2" fontId="32" fillId="0" borderId="0" xfId="0" applyNumberFormat="1" applyFont="1" applyFill="1" applyBorder="1" applyAlignment="1">
      <alignment vertical="top"/>
    </xf>
    <xf numFmtId="2" fontId="34" fillId="0" borderId="0" xfId="0" applyNumberFormat="1" applyFont="1" applyAlignment="1">
      <alignment vertical="top"/>
    </xf>
    <xf numFmtId="177" fontId="48" fillId="2" borderId="0" xfId="3" applyNumberFormat="1" applyFont="1" applyFill="1" applyBorder="1"/>
    <xf numFmtId="2" fontId="48" fillId="2" borderId="0" xfId="0" applyNumberFormat="1" applyFont="1" applyFill="1" applyBorder="1" applyAlignment="1"/>
    <xf numFmtId="177" fontId="48" fillId="0" borderId="0" xfId="71" applyNumberFormat="1" applyFont="1"/>
    <xf numFmtId="177" fontId="48" fillId="2" borderId="0" xfId="73" applyFont="1" applyFill="1" applyBorder="1" applyAlignment="1" applyProtection="1">
      <alignment vertical="top"/>
      <protection locked="0"/>
    </xf>
    <xf numFmtId="177" fontId="48" fillId="0" borderId="0" xfId="65" applyFont="1"/>
    <xf numFmtId="0" fontId="39" fillId="0" borderId="0" xfId="0" applyFont="1" applyFill="1" applyBorder="1" applyAlignment="1"/>
    <xf numFmtId="177" fontId="39" fillId="0" borderId="0" xfId="71" applyNumberFormat="1" applyFont="1"/>
    <xf numFmtId="0" fontId="43" fillId="0" borderId="0" xfId="0" applyFont="1" applyFill="1" applyBorder="1" applyAlignment="1"/>
    <xf numFmtId="2" fontId="34" fillId="0" borderId="0" xfId="0" applyNumberFormat="1" applyFont="1" applyAlignment="1" applyProtection="1">
      <alignment vertical="top"/>
      <protection locked="0"/>
    </xf>
    <xf numFmtId="177" fontId="34" fillId="0" borderId="0" xfId="65" applyAlignment="1" applyProtection="1">
      <alignment vertical="top"/>
      <protection locked="0"/>
    </xf>
    <xf numFmtId="0" fontId="34" fillId="0" borderId="0" xfId="129" applyAlignment="1" applyProtection="1">
      <alignment vertical="top"/>
      <protection locked="0"/>
    </xf>
    <xf numFmtId="177" fontId="30" fillId="2" borderId="0" xfId="3" applyNumberFormat="1" applyFont="1" applyFill="1" applyBorder="1" applyAlignment="1" applyProtection="1">
      <alignment vertical="top"/>
      <protection locked="0"/>
    </xf>
    <xf numFmtId="2" fontId="30" fillId="3" borderId="3" xfId="41" applyNumberFormat="1" applyFont="1" applyFill="1" applyBorder="1" applyAlignment="1" applyProtection="1">
      <alignment vertical="top"/>
      <protection locked="0"/>
    </xf>
    <xf numFmtId="2" fontId="29" fillId="0" borderId="3" xfId="0" applyNumberFormat="1" applyFont="1" applyFill="1" applyBorder="1" applyAlignment="1" applyProtection="1">
      <alignment vertical="top"/>
      <protection locked="0"/>
    </xf>
    <xf numFmtId="0" fontId="29" fillId="0" borderId="0" xfId="0" applyFont="1" applyFill="1" applyBorder="1" applyAlignment="1">
      <alignment vertical="top"/>
    </xf>
    <xf numFmtId="177" fontId="31" fillId="2" borderId="0" xfId="3" applyNumberFormat="1" applyFont="1" applyFill="1" applyBorder="1" applyAlignment="1" applyProtection="1">
      <alignment vertical="top"/>
      <protection locked="0"/>
    </xf>
    <xf numFmtId="2" fontId="30" fillId="3" borderId="3" xfId="121" applyNumberFormat="1" applyFont="1" applyFill="1" applyBorder="1" applyAlignment="1" applyProtection="1">
      <alignment vertical="top"/>
      <protection locked="0"/>
    </xf>
    <xf numFmtId="2" fontId="31" fillId="0" borderId="3" xfId="0" applyNumberFormat="1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>
      <alignment vertical="top"/>
    </xf>
    <xf numFmtId="2" fontId="30" fillId="0" borderId="0" xfId="121" applyNumberFormat="1" applyFont="1" applyFill="1" applyBorder="1" applyAlignment="1">
      <alignment vertical="top"/>
    </xf>
    <xf numFmtId="2" fontId="30" fillId="0" borderId="3" xfId="116" applyNumberFormat="1" applyFont="1" applyFill="1" applyBorder="1" applyAlignment="1" applyProtection="1">
      <alignment vertical="top"/>
      <protection locked="0"/>
    </xf>
    <xf numFmtId="177" fontId="29" fillId="2" borderId="0" xfId="65" applyNumberFormat="1" applyFont="1" applyFill="1" applyBorder="1" applyAlignment="1" applyProtection="1">
      <alignment vertical="top"/>
      <protection locked="0"/>
    </xf>
    <xf numFmtId="177" fontId="30" fillId="2" borderId="0" xfId="65" applyFont="1" applyFill="1" applyAlignment="1" applyProtection="1">
      <alignment vertical="top"/>
      <protection locked="0"/>
    </xf>
    <xf numFmtId="177" fontId="50" fillId="2" borderId="0" xfId="132" applyFont="1" applyFill="1" applyAlignment="1" applyProtection="1">
      <alignment vertical="top"/>
      <protection locked="0"/>
    </xf>
    <xf numFmtId="0" fontId="30" fillId="0" borderId="0" xfId="0" applyFont="1" applyFill="1" applyBorder="1" applyAlignment="1">
      <alignment vertical="top"/>
    </xf>
    <xf numFmtId="0" fontId="30" fillId="0" borderId="0" xfId="77" applyFont="1" applyFill="1" applyBorder="1" applyAlignment="1">
      <alignment vertical="top"/>
    </xf>
    <xf numFmtId="2" fontId="30" fillId="3" borderId="3" xfId="77" applyNumberFormat="1" applyFont="1" applyFill="1" applyBorder="1" applyAlignment="1" applyProtection="1">
      <alignment vertical="top"/>
      <protection locked="0"/>
    </xf>
    <xf numFmtId="2" fontId="30" fillId="0" borderId="3" xfId="0" applyNumberFormat="1" applyFont="1" applyFill="1" applyBorder="1" applyAlignment="1" applyProtection="1">
      <alignment vertical="top"/>
      <protection locked="0"/>
    </xf>
    <xf numFmtId="2" fontId="30" fillId="0" borderId="0" xfId="127" applyNumberFormat="1" applyFont="1" applyFill="1" applyBorder="1" applyAlignment="1" applyProtection="1">
      <alignment vertical="top"/>
      <protection locked="0"/>
    </xf>
    <xf numFmtId="177" fontId="30" fillId="0" borderId="3" xfId="3" applyNumberFormat="1" applyFont="1" applyBorder="1" applyAlignment="1" applyProtection="1">
      <alignment vertical="top"/>
      <protection locked="0"/>
    </xf>
    <xf numFmtId="0" fontId="30" fillId="0" borderId="0" xfId="127" applyFont="1" applyFill="1" applyBorder="1" applyAlignment="1"/>
    <xf numFmtId="177" fontId="48" fillId="2" borderId="0" xfId="3" applyNumberFormat="1" applyFont="1" applyFill="1" applyAlignment="1" applyProtection="1">
      <alignment vertical="top"/>
      <protection locked="0"/>
    </xf>
    <xf numFmtId="177" fontId="44" fillId="2" borderId="0" xfId="3" applyNumberFormat="1" applyFont="1" applyFill="1" applyAlignment="1" applyProtection="1">
      <alignment vertical="top"/>
      <protection locked="0"/>
    </xf>
    <xf numFmtId="2" fontId="49" fillId="2" borderId="0" xfId="0" applyNumberFormat="1" applyFont="1" applyFill="1" applyBorder="1" applyAlignment="1"/>
    <xf numFmtId="177" fontId="49" fillId="2" borderId="0" xfId="3" applyNumberFormat="1" applyFont="1" applyFill="1" applyBorder="1" applyAlignment="1" applyProtection="1">
      <alignment vertical="top"/>
      <protection locked="0"/>
    </xf>
    <xf numFmtId="2" fontId="49" fillId="0" borderId="0" xfId="0" applyNumberFormat="1" applyFont="1" applyFill="1" applyBorder="1" applyAlignment="1" applyProtection="1">
      <alignment vertical="top"/>
      <protection locked="0"/>
    </xf>
    <xf numFmtId="2" fontId="48" fillId="0" borderId="0" xfId="0" applyNumberFormat="1" applyFont="1" applyFill="1" applyBorder="1" applyAlignment="1"/>
    <xf numFmtId="2" fontId="48" fillId="0" borderId="3" xfId="0" applyNumberFormat="1" applyFont="1" applyFill="1" applyBorder="1" applyAlignment="1" applyProtection="1">
      <alignment vertical="top"/>
      <protection locked="0"/>
    </xf>
    <xf numFmtId="43" fontId="32" fillId="2" borderId="0" xfId="71" applyFont="1" applyFill="1" applyBorder="1" applyAlignment="1" applyProtection="1">
      <alignment vertical="top"/>
      <protection locked="0"/>
    </xf>
    <xf numFmtId="2" fontId="32" fillId="0" borderId="0" xfId="0" applyNumberFormat="1" applyFont="1" applyFill="1" applyBorder="1" applyAlignment="1" applyProtection="1">
      <alignment vertical="top"/>
      <protection locked="0"/>
    </xf>
    <xf numFmtId="0" fontId="34" fillId="2" borderId="0" xfId="106" applyFill="1" applyAlignment="1" applyProtection="1">
      <alignment vertical="top"/>
      <protection locked="0"/>
    </xf>
    <xf numFmtId="0" fontId="34" fillId="0" borderId="0" xfId="77" applyAlignment="1">
      <alignment vertical="top"/>
    </xf>
    <xf numFmtId="0" fontId="34" fillId="2" borderId="0" xfId="0" applyFont="1" applyFill="1" applyAlignment="1" applyProtection="1">
      <alignment vertical="top"/>
      <protection locked="0"/>
    </xf>
    <xf numFmtId="2" fontId="48" fillId="0" borderId="0" xfId="127" applyNumberFormat="1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/>
    <xf numFmtId="0" fontId="34" fillId="0" borderId="0" xfId="123"/>
    <xf numFmtId="0" fontId="44" fillId="0" borderId="0" xfId="0" applyFont="1" applyFill="1" applyBorder="1" applyAlignment="1">
      <alignment vertical="top"/>
    </xf>
    <xf numFmtId="0" fontId="49" fillId="0" borderId="0" xfId="0" applyFont="1" applyFill="1" applyBorder="1" applyAlignment="1">
      <alignment vertical="top"/>
    </xf>
    <xf numFmtId="0" fontId="48" fillId="0" borderId="0" xfId="0" applyFont="1" applyFill="1" applyBorder="1" applyAlignment="1">
      <alignment vertical="top"/>
    </xf>
    <xf numFmtId="0" fontId="32" fillId="0" borderId="0" xfId="0" applyFont="1" applyFill="1" applyBorder="1" applyAlignment="1">
      <alignment vertical="top"/>
    </xf>
    <xf numFmtId="0" fontId="48" fillId="0" borderId="0" xfId="127" applyFont="1" applyFill="1" applyBorder="1" applyAlignment="1"/>
    <xf numFmtId="0" fontId="39" fillId="0" borderId="0" xfId="0" applyFont="1" applyFill="1" applyBorder="1" applyAlignment="1">
      <alignment vertical="top"/>
    </xf>
    <xf numFmtId="0" fontId="30" fillId="2" borderId="1" xfId="0" applyFont="1" applyFill="1" applyBorder="1" applyAlignment="1">
      <alignment vertical="top"/>
    </xf>
    <xf numFmtId="180" fontId="32" fillId="2" borderId="1" xfId="0" applyNumberFormat="1" applyFont="1" applyFill="1" applyBorder="1" applyAlignment="1"/>
    <xf numFmtId="1" fontId="30" fillId="3" borderId="1" xfId="0" applyNumberFormat="1" applyFont="1" applyFill="1" applyBorder="1" applyAlignment="1">
      <alignment vertical="top"/>
    </xf>
    <xf numFmtId="185" fontId="30" fillId="0" borderId="1" xfId="0" applyNumberFormat="1" applyFont="1" applyFill="1" applyBorder="1" applyAlignment="1">
      <alignment vertical="top"/>
    </xf>
    <xf numFmtId="0" fontId="43" fillId="2" borderId="1" xfId="0" applyFont="1" applyFill="1" applyBorder="1" applyAlignment="1"/>
    <xf numFmtId="0" fontId="50" fillId="0" borderId="1" xfId="0" applyFont="1" applyFill="1" applyBorder="1" applyAlignment="1"/>
    <xf numFmtId="0" fontId="43" fillId="2" borderId="1" xfId="0" applyFont="1" applyFill="1" applyBorder="1" applyAlignment="1">
      <alignment horizontal="left"/>
    </xf>
    <xf numFmtId="0" fontId="43" fillId="0" borderId="1" xfId="0" applyFont="1" applyFill="1" applyBorder="1" applyAlignment="1"/>
    <xf numFmtId="183" fontId="50" fillId="0" borderId="1" xfId="0" applyNumberFormat="1" applyFont="1" applyFill="1" applyBorder="1" applyAlignment="1"/>
    <xf numFmtId="0" fontId="43" fillId="2" borderId="1" xfId="0" applyFont="1" applyFill="1" applyBorder="1" applyAlignment="1">
      <alignment vertical="top"/>
    </xf>
    <xf numFmtId="0" fontId="43" fillId="0" borderId="1" xfId="0" applyFont="1" applyFill="1" applyBorder="1" applyAlignment="1">
      <alignment horizontal="left" vertical="top"/>
    </xf>
    <xf numFmtId="0" fontId="43" fillId="0" borderId="1" xfId="0" applyFont="1" applyFill="1" applyBorder="1" applyAlignment="1">
      <alignment vertical="top"/>
    </xf>
    <xf numFmtId="181" fontId="43" fillId="0" borderId="1" xfId="3" applyNumberFormat="1" applyFont="1" applyBorder="1" applyAlignment="1">
      <alignment horizontal="right" vertical="top"/>
    </xf>
    <xf numFmtId="185" fontId="43" fillId="0" borderId="1" xfId="0" applyNumberFormat="1" applyFont="1" applyFill="1" applyBorder="1" applyAlignment="1">
      <alignment vertical="top"/>
    </xf>
    <xf numFmtId="0" fontId="43" fillId="2" borderId="1" xfId="0" applyFont="1" applyFill="1" applyBorder="1" applyAlignment="1" applyProtection="1">
      <alignment vertical="top"/>
      <protection locked="0"/>
    </xf>
    <xf numFmtId="181" fontId="43" fillId="0" borderId="1" xfId="0" applyNumberFormat="1" applyFont="1" applyFill="1" applyBorder="1" applyAlignment="1">
      <alignment horizontal="right"/>
    </xf>
    <xf numFmtId="180" fontId="43" fillId="0" borderId="1" xfId="0" applyNumberFormat="1" applyFont="1" applyFill="1" applyBorder="1" applyAlignment="1"/>
    <xf numFmtId="183" fontId="43" fillId="0" borderId="1" xfId="0" applyNumberFormat="1" applyFont="1" applyFill="1" applyBorder="1" applyAlignment="1"/>
    <xf numFmtId="0" fontId="29" fillId="3" borderId="0" xfId="41" applyFont="1" applyFill="1" applyBorder="1" applyAlignment="1">
      <alignment vertical="top"/>
    </xf>
    <xf numFmtId="0" fontId="30" fillId="3" borderId="0" xfId="41" applyFont="1" applyFill="1" applyBorder="1" applyAlignment="1" applyProtection="1">
      <alignment vertical="top"/>
      <protection locked="0"/>
    </xf>
    <xf numFmtId="0" fontId="30" fillId="3" borderId="0" xfId="41" applyFont="1" applyFill="1" applyBorder="1" applyAlignment="1">
      <alignment vertical="top"/>
    </xf>
    <xf numFmtId="0" fontId="29" fillId="0" borderId="0" xfId="41" applyFont="1" applyFill="1" applyBorder="1" applyAlignment="1" applyProtection="1">
      <alignment vertical="top"/>
      <protection locked="0"/>
    </xf>
    <xf numFmtId="185" fontId="30" fillId="3" borderId="0" xfId="41" applyNumberFormat="1" applyFont="1" applyFill="1" applyBorder="1" applyAlignment="1" applyProtection="1">
      <alignment vertical="top"/>
      <protection locked="0"/>
    </xf>
    <xf numFmtId="0" fontId="28" fillId="3" borderId="0" xfId="0" applyFont="1" applyFill="1" applyAlignment="1">
      <alignment horizontal="center" vertical="center"/>
    </xf>
    <xf numFmtId="49" fontId="30" fillId="0" borderId="0" xfId="0" applyNumberFormat="1" applyFont="1" applyFill="1" applyBorder="1" applyAlignment="1"/>
    <xf numFmtId="0" fontId="30" fillId="3" borderId="0" xfId="121" applyFont="1" applyFill="1" applyBorder="1" applyAlignment="1" applyProtection="1">
      <alignment vertical="top"/>
      <protection locked="0"/>
    </xf>
    <xf numFmtId="0" fontId="31" fillId="3" borderId="0" xfId="121" applyFont="1" applyFill="1" applyBorder="1" applyAlignment="1">
      <alignment vertical="top"/>
    </xf>
    <xf numFmtId="0" fontId="30" fillId="3" borderId="0" xfId="121" applyFont="1" applyFill="1" applyBorder="1" applyAlignment="1">
      <alignment vertical="top"/>
    </xf>
    <xf numFmtId="0" fontId="31" fillId="0" borderId="0" xfId="121" applyFont="1" applyFill="1" applyBorder="1" applyAlignment="1" applyProtection="1">
      <alignment vertical="top"/>
      <protection locked="0"/>
    </xf>
    <xf numFmtId="185" fontId="30" fillId="3" borderId="0" xfId="121" applyNumberFormat="1" applyFont="1" applyFill="1" applyBorder="1" applyAlignment="1" applyProtection="1">
      <alignment vertical="top"/>
      <protection locked="0"/>
    </xf>
    <xf numFmtId="0" fontId="30" fillId="0" borderId="0" xfId="121" applyFont="1" applyFill="1" applyBorder="1" applyAlignment="1" applyProtection="1">
      <alignment vertical="top"/>
      <protection locked="0"/>
    </xf>
    <xf numFmtId="185" fontId="30" fillId="0" borderId="0" xfId="121" applyNumberFormat="1" applyFont="1" applyFill="1" applyBorder="1" applyAlignment="1" applyProtection="1">
      <alignment vertical="top"/>
      <protection locked="0"/>
    </xf>
    <xf numFmtId="1" fontId="33" fillId="3" borderId="0" xfId="0" applyNumberFormat="1" applyFont="1" applyFill="1" applyBorder="1" applyAlignment="1">
      <alignment horizontal="right"/>
    </xf>
    <xf numFmtId="185" fontId="29" fillId="3" borderId="0" xfId="0" applyNumberFormat="1" applyFont="1" applyFill="1" applyBorder="1" applyAlignment="1" applyProtection="1">
      <alignment vertical="top"/>
      <protection locked="0"/>
    </xf>
    <xf numFmtId="185" fontId="30" fillId="3" borderId="0" xfId="77" applyNumberFormat="1" applyFont="1" applyFill="1" applyBorder="1" applyAlignment="1" applyProtection="1">
      <alignment vertical="top"/>
      <protection locked="0"/>
    </xf>
    <xf numFmtId="185" fontId="32" fillId="3" borderId="0" xfId="106" applyNumberFormat="1" applyFont="1" applyFill="1" applyBorder="1" applyAlignment="1" applyProtection="1">
      <alignment vertical="top"/>
      <protection locked="0"/>
    </xf>
    <xf numFmtId="0" fontId="30" fillId="0" borderId="0" xfId="0" applyFont="1" applyFill="1" applyBorder="1" applyAlignment="1" applyProtection="1">
      <alignment vertical="top"/>
      <protection locked="0"/>
    </xf>
    <xf numFmtId="0" fontId="30" fillId="3" borderId="0" xfId="84" applyFont="1" applyFill="1" applyBorder="1" applyAlignment="1" applyProtection="1">
      <alignment vertical="top"/>
      <protection locked="0"/>
    </xf>
    <xf numFmtId="185" fontId="30" fillId="0" borderId="0" xfId="0" applyNumberFormat="1" applyFont="1" applyFill="1" applyBorder="1" applyAlignment="1" applyProtection="1">
      <alignment vertical="top"/>
      <protection locked="0"/>
    </xf>
    <xf numFmtId="0" fontId="33" fillId="0" borderId="0" xfId="0" applyFont="1" applyFill="1" applyBorder="1" applyAlignment="1"/>
    <xf numFmtId="0" fontId="30" fillId="0" borderId="0" xfId="130" applyFont="1" applyFill="1" applyBorder="1" applyAlignment="1" applyProtection="1">
      <alignment vertical="top"/>
      <protection locked="0"/>
    </xf>
    <xf numFmtId="185" fontId="30" fillId="0" borderId="0" xfId="130" applyNumberFormat="1" applyFont="1" applyFill="1" applyBorder="1" applyAlignment="1" applyProtection="1">
      <alignment vertical="top"/>
      <protection locked="0"/>
    </xf>
    <xf numFmtId="0" fontId="33" fillId="0" borderId="0" xfId="0" applyFont="1" applyFill="1" applyBorder="1" applyAlignment="1">
      <alignment horizontal="left"/>
    </xf>
    <xf numFmtId="0" fontId="30" fillId="3" borderId="0" xfId="130" applyFont="1" applyFill="1" applyBorder="1" applyAlignment="1" applyProtection="1">
      <alignment vertical="top"/>
      <protection locked="0"/>
    </xf>
    <xf numFmtId="185" fontId="30" fillId="3" borderId="0" xfId="130" applyNumberFormat="1" applyFont="1" applyFill="1" applyBorder="1" applyAlignment="1" applyProtection="1">
      <alignment vertical="top"/>
      <protection locked="0"/>
    </xf>
    <xf numFmtId="0" fontId="34" fillId="3" borderId="0" xfId="84" applyFont="1" applyFill="1" applyBorder="1" applyAlignment="1" applyProtection="1">
      <alignment vertical="top"/>
      <protection locked="0"/>
    </xf>
    <xf numFmtId="0" fontId="34" fillId="3" borderId="0" xfId="0" applyFont="1" applyFill="1" applyBorder="1" applyAlignment="1" applyProtection="1">
      <alignment vertical="top"/>
      <protection locked="0"/>
    </xf>
    <xf numFmtId="0" fontId="0" fillId="3" borderId="0" xfId="0" applyFill="1" applyBorder="1"/>
    <xf numFmtId="185" fontId="34" fillId="3" borderId="0" xfId="130" applyNumberFormat="1" applyFont="1" applyFill="1" applyBorder="1" applyAlignment="1" applyProtection="1">
      <alignment vertical="top"/>
      <protection locked="0"/>
    </xf>
    <xf numFmtId="0" fontId="23" fillId="3" borderId="0" xfId="0" applyFont="1" applyFill="1" applyBorder="1" applyAlignment="1">
      <alignment horizontal="left"/>
    </xf>
    <xf numFmtId="0" fontId="0" fillId="3" borderId="0" xfId="0" applyFont="1" applyFill="1" applyBorder="1" applyAlignment="1" applyProtection="1">
      <alignment vertical="top"/>
      <protection locked="0"/>
    </xf>
    <xf numFmtId="185" fontId="34" fillId="3" borderId="0" xfId="127" applyNumberFormat="1" applyFont="1" applyFill="1" applyBorder="1" applyAlignment="1" applyProtection="1">
      <alignment vertical="top"/>
      <protection locked="0"/>
    </xf>
    <xf numFmtId="0" fontId="41" fillId="3" borderId="0" xfId="0" applyFont="1" applyFill="1" applyBorder="1" applyAlignment="1">
      <alignment horizontal="center" vertical="center"/>
    </xf>
    <xf numFmtId="0" fontId="41" fillId="0" borderId="0" xfId="0" applyFont="1" applyBorder="1"/>
    <xf numFmtId="0" fontId="41" fillId="0" borderId="0" xfId="0" applyFont="1" applyBorder="1" applyAlignment="1">
      <alignment horizontal="left"/>
    </xf>
    <xf numFmtId="180" fontId="34" fillId="0" borderId="0" xfId="0" applyNumberFormat="1" applyFont="1" applyBorder="1" applyAlignment="1">
      <alignment vertical="top"/>
    </xf>
    <xf numFmtId="0" fontId="29" fillId="3" borderId="0" xfId="0" applyFont="1" applyFill="1" applyBorder="1" applyAlignment="1">
      <alignment vertical="center"/>
    </xf>
    <xf numFmtId="187" fontId="29" fillId="3" borderId="0" xfId="0" applyNumberFormat="1" applyFont="1" applyFill="1" applyBorder="1" applyAlignment="1">
      <alignment vertical="center"/>
    </xf>
    <xf numFmtId="0" fontId="32" fillId="2" borderId="1" xfId="0" applyFont="1" applyFill="1" applyBorder="1" applyAlignment="1">
      <alignment horizontal="left" vertical="top" wrapText="1"/>
    </xf>
    <xf numFmtId="0" fontId="49" fillId="2" borderId="0" xfId="0" applyFont="1" applyFill="1" applyBorder="1" applyAlignment="1"/>
    <xf numFmtId="0" fontId="30" fillId="2" borderId="1" xfId="0" applyFont="1" applyFill="1" applyBorder="1" applyAlignment="1">
      <alignment horizontal="left" vertical="top"/>
    </xf>
    <xf numFmtId="183" fontId="46" fillId="2" borderId="0" xfId="0" applyNumberFormat="1" applyFont="1" applyFill="1" applyBorder="1" applyAlignment="1"/>
    <xf numFmtId="0" fontId="30" fillId="0" borderId="1" xfId="0" applyFont="1" applyFill="1" applyBorder="1" applyAlignment="1">
      <alignment horizontal="left" vertical="top"/>
    </xf>
    <xf numFmtId="2" fontId="30" fillId="2" borderId="1" xfId="0" applyNumberFormat="1" applyFont="1" applyFill="1" applyBorder="1" applyAlignment="1" applyProtection="1">
      <alignment vertical="top"/>
      <protection locked="0"/>
    </xf>
    <xf numFmtId="0" fontId="51" fillId="0" borderId="1" xfId="0" applyFont="1" applyFill="1" applyBorder="1" applyAlignment="1">
      <alignment horizontal="left"/>
    </xf>
    <xf numFmtId="2" fontId="43" fillId="0" borderId="1" xfId="0" applyNumberFormat="1" applyFont="1" applyFill="1" applyBorder="1" applyAlignment="1" applyProtection="1">
      <alignment vertical="top"/>
      <protection locked="0"/>
    </xf>
    <xf numFmtId="180" fontId="34" fillId="0" borderId="0" xfId="0" applyNumberFormat="1" applyFont="1"/>
    <xf numFmtId="185" fontId="34" fillId="0" borderId="0" xfId="0" applyNumberFormat="1" applyFont="1" applyAlignment="1">
      <alignment vertical="top"/>
    </xf>
    <xf numFmtId="180" fontId="0" fillId="0" borderId="0" xfId="0" applyNumberFormat="1"/>
    <xf numFmtId="177" fontId="43" fillId="0" borderId="1" xfId="3" applyNumberFormat="1" applyFont="1" applyBorder="1"/>
    <xf numFmtId="2" fontId="43" fillId="0" borderId="1" xfId="0" applyNumberFormat="1" applyFont="1" applyFill="1" applyBorder="1" applyAlignment="1">
      <alignment horizontal="left" vertical="top"/>
    </xf>
    <xf numFmtId="1" fontId="34" fillId="3" borderId="0" xfId="127" applyNumberFormat="1" applyFont="1" applyFill="1" applyBorder="1" applyAlignment="1" applyProtection="1">
      <alignment vertical="top"/>
      <protection locked="0"/>
    </xf>
    <xf numFmtId="0" fontId="29" fillId="0" borderId="0" xfId="41" applyFont="1" applyFill="1" applyBorder="1" applyAlignment="1">
      <alignment vertical="top"/>
    </xf>
    <xf numFmtId="177" fontId="29" fillId="2" borderId="0" xfId="3" applyNumberFormat="1" applyFont="1" applyFill="1" applyBorder="1" applyAlignment="1" applyProtection="1">
      <alignment vertical="top"/>
      <protection locked="0"/>
    </xf>
    <xf numFmtId="0" fontId="34" fillId="0" borderId="0" xfId="0" applyFont="1"/>
    <xf numFmtId="0" fontId="31" fillId="0" borderId="0" xfId="121" applyFont="1" applyFill="1" applyBorder="1" applyAlignment="1">
      <alignment vertical="top"/>
    </xf>
    <xf numFmtId="177" fontId="29" fillId="0" borderId="0" xfId="65" applyFont="1" applyBorder="1"/>
    <xf numFmtId="177" fontId="30" fillId="0" borderId="0" xfId="65" applyFont="1" applyBorder="1"/>
    <xf numFmtId="0" fontId="30" fillId="0" borderId="0" xfId="84" applyFont="1" applyFill="1" applyBorder="1" applyAlignment="1" applyProtection="1">
      <alignment vertical="top"/>
      <protection locked="0"/>
    </xf>
    <xf numFmtId="2" fontId="30" fillId="3" borderId="0" xfId="130" applyNumberFormat="1" applyFont="1" applyFill="1" applyBorder="1" applyAlignment="1" applyProtection="1">
      <alignment vertical="top"/>
      <protection locked="0"/>
    </xf>
    <xf numFmtId="185" fontId="34" fillId="3" borderId="0" xfId="130" applyNumberFormat="1" applyFont="1" applyFill="1" applyBorder="1" applyAlignment="1" applyProtection="1">
      <alignment horizontal="right" vertical="top"/>
      <protection locked="0"/>
    </xf>
    <xf numFmtId="0" fontId="0" fillId="3" borderId="0" xfId="0" applyFont="1" applyFill="1" applyBorder="1" applyAlignment="1">
      <alignment vertical="top"/>
    </xf>
    <xf numFmtId="2" fontId="34" fillId="3" borderId="0" xfId="130" applyNumberFormat="1" applyFont="1" applyFill="1" applyBorder="1" applyAlignment="1" applyProtection="1">
      <alignment vertical="top"/>
      <protection locked="0"/>
    </xf>
    <xf numFmtId="1" fontId="34" fillId="0" borderId="0" xfId="0" applyNumberFormat="1" applyFont="1" applyBorder="1" applyAlignment="1" applyProtection="1">
      <alignment vertical="top"/>
      <protection locked="0"/>
    </xf>
    <xf numFmtId="0" fontId="34" fillId="0" borderId="0" xfId="0" applyFont="1" applyBorder="1"/>
    <xf numFmtId="0" fontId="41" fillId="0" borderId="0" xfId="0" applyFont="1" applyBorder="1" applyAlignment="1">
      <alignment horizontal="right"/>
    </xf>
    <xf numFmtId="179" fontId="52" fillId="0" borderId="0" xfId="3" applyFont="1" applyBorder="1"/>
    <xf numFmtId="0" fontId="29" fillId="3" borderId="0" xfId="0" applyFont="1" applyFill="1" applyBorder="1" applyAlignment="1">
      <alignment horizontal="right" vertical="center"/>
    </xf>
    <xf numFmtId="177" fontId="29" fillId="3" borderId="0" xfId="3" applyNumberFormat="1" applyFont="1" applyFill="1" applyBorder="1" applyAlignment="1">
      <alignment vertical="center"/>
    </xf>
    <xf numFmtId="177" fontId="0" fillId="0" borderId="0" xfId="0" applyNumberFormat="1"/>
    <xf numFmtId="2" fontId="34" fillId="0" borderId="0" xfId="31" applyNumberFormat="1" applyAlignment="1">
      <alignment vertical="top"/>
    </xf>
    <xf numFmtId="2" fontId="34" fillId="0" borderId="0" xfId="27" applyNumberFormat="1" applyAlignment="1">
      <alignment vertical="top"/>
    </xf>
    <xf numFmtId="2" fontId="0" fillId="3" borderId="0" xfId="0" applyNumberFormat="1" applyFill="1"/>
    <xf numFmtId="2" fontId="0" fillId="0" borderId="0" xfId="0" applyNumberFormat="1"/>
    <xf numFmtId="177" fontId="0" fillId="0" borderId="0" xfId="65" applyFont="1"/>
    <xf numFmtId="177" fontId="0" fillId="0" borderId="0" xfId="73" applyFont="1"/>
    <xf numFmtId="186" fontId="39" fillId="0" borderId="0" xfId="0" applyNumberFormat="1" applyFont="1" applyFill="1" applyBorder="1" applyAlignment="1"/>
    <xf numFmtId="186" fontId="46" fillId="0" borderId="0" xfId="0" applyNumberFormat="1" applyFont="1" applyFill="1" applyBorder="1" applyAlignment="1"/>
    <xf numFmtId="2" fontId="34" fillId="2" borderId="0" xfId="31" applyNumberFormat="1" applyFill="1" applyAlignment="1" applyProtection="1">
      <alignment vertical="top"/>
      <protection locked="0"/>
    </xf>
    <xf numFmtId="2" fontId="0" fillId="3" borderId="3" xfId="0" applyNumberFormat="1" applyFill="1" applyBorder="1" applyAlignment="1" applyProtection="1">
      <alignment vertical="top"/>
      <protection locked="0"/>
    </xf>
    <xf numFmtId="0" fontId="34" fillId="2" borderId="0" xfId="128" applyFill="1" applyAlignment="1">
      <alignment vertical="top"/>
    </xf>
    <xf numFmtId="2" fontId="34" fillId="2" borderId="0" xfId="27" applyNumberFormat="1" applyFill="1" applyAlignment="1" applyProtection="1">
      <alignment vertical="top"/>
      <protection locked="0"/>
    </xf>
    <xf numFmtId="0" fontId="34" fillId="0" borderId="0" xfId="27"/>
    <xf numFmtId="0" fontId="34" fillId="0" borderId="0" xfId="27" applyAlignment="1">
      <alignment vertical="top"/>
    </xf>
    <xf numFmtId="177" fontId="34" fillId="2" borderId="0" xfId="65" applyFill="1" applyAlignment="1" applyProtection="1">
      <alignment vertical="top"/>
      <protection locked="0"/>
    </xf>
    <xf numFmtId="177" fontId="34" fillId="3" borderId="0" xfId="73" applyFill="1" applyAlignment="1" applyProtection="1">
      <alignment vertical="top"/>
      <protection locked="0"/>
    </xf>
    <xf numFmtId="43" fontId="39" fillId="2" borderId="0" xfId="71" applyFont="1" applyFill="1" applyBorder="1" applyAlignment="1" applyProtection="1">
      <alignment vertical="top"/>
      <protection locked="0"/>
    </xf>
    <xf numFmtId="2" fontId="39" fillId="0" borderId="0" xfId="0" applyNumberFormat="1" applyFont="1" applyFill="1" applyBorder="1" applyAlignment="1" applyProtection="1">
      <alignment vertical="top"/>
      <protection locked="0"/>
    </xf>
    <xf numFmtId="2" fontId="43" fillId="0" borderId="0" xfId="0" applyNumberFormat="1" applyFont="1" applyFill="1" applyBorder="1" applyAlignment="1" applyProtection="1">
      <alignment vertical="top"/>
      <protection locked="0"/>
    </xf>
    <xf numFmtId="0" fontId="0" fillId="3" borderId="0" xfId="0" applyFill="1"/>
    <xf numFmtId="0" fontId="34" fillId="0" borderId="0" xfId="129"/>
    <xf numFmtId="177" fontId="34" fillId="3" borderId="0" xfId="65" applyFill="1" applyAlignment="1" applyProtection="1">
      <alignment vertical="top"/>
      <protection locked="0"/>
    </xf>
    <xf numFmtId="0" fontId="34" fillId="0" borderId="0" xfId="80"/>
    <xf numFmtId="185" fontId="30" fillId="3" borderId="0" xfId="0" applyNumberFormat="1" applyFont="1" applyFill="1" applyBorder="1" applyAlignment="1" applyProtection="1">
      <alignment vertical="top"/>
      <protection locked="0"/>
    </xf>
    <xf numFmtId="0" fontId="30" fillId="3" borderId="0" xfId="0" applyFont="1" applyFill="1" applyBorder="1" applyAlignment="1"/>
    <xf numFmtId="1" fontId="30" fillId="3" borderId="0" xfId="0" applyNumberFormat="1" applyFont="1" applyFill="1" applyBorder="1" applyAlignment="1"/>
    <xf numFmtId="0" fontId="53" fillId="3" borderId="0" xfId="0" applyFont="1" applyFill="1" applyBorder="1" applyAlignment="1"/>
    <xf numFmtId="1" fontId="30" fillId="3" borderId="0" xfId="3" applyNumberFormat="1" applyFont="1" applyFill="1" applyBorder="1"/>
    <xf numFmtId="185" fontId="30" fillId="3" borderId="0" xfId="0" applyNumberFormat="1" applyFont="1" applyFill="1" applyBorder="1" applyAlignment="1">
      <alignment vertical="top"/>
    </xf>
    <xf numFmtId="0" fontId="41" fillId="3" borderId="0" xfId="0" applyFont="1" applyFill="1" applyBorder="1"/>
    <xf numFmtId="0" fontId="34" fillId="3" borderId="0" xfId="0" applyFont="1" applyFill="1" applyBorder="1" applyAlignment="1">
      <alignment vertical="top"/>
    </xf>
    <xf numFmtId="0" fontId="41" fillId="3" borderId="2" xfId="0" applyFont="1" applyFill="1" applyBorder="1"/>
    <xf numFmtId="0" fontId="34" fillId="3" borderId="0" xfId="0" applyFont="1" applyFill="1" applyBorder="1"/>
    <xf numFmtId="1" fontId="41" fillId="3" borderId="0" xfId="0" applyNumberFormat="1" applyFont="1" applyFill="1" applyBorder="1" applyAlignment="1">
      <alignment horizontal="left"/>
    </xf>
    <xf numFmtId="180" fontId="41" fillId="3" borderId="0" xfId="0" applyNumberFormat="1" applyFont="1" applyFill="1" applyBorder="1"/>
    <xf numFmtId="0" fontId="41" fillId="3" borderId="1" xfId="0" applyFont="1" applyFill="1" applyBorder="1"/>
    <xf numFmtId="0" fontId="34" fillId="0" borderId="1" xfId="0" applyFont="1" applyBorder="1" applyAlignment="1">
      <alignment vertical="top"/>
    </xf>
    <xf numFmtId="1" fontId="41" fillId="0" borderId="0" xfId="0" applyNumberFormat="1" applyFont="1" applyBorder="1" applyAlignment="1">
      <alignment horizontal="left"/>
    </xf>
    <xf numFmtId="180" fontId="41" fillId="0" borderId="0" xfId="0" applyNumberFormat="1" applyFont="1" applyBorder="1"/>
    <xf numFmtId="0" fontId="41" fillId="0" borderId="1" xfId="0" applyFont="1" applyBorder="1"/>
    <xf numFmtId="0" fontId="41" fillId="3" borderId="0" xfId="0" applyFont="1" applyFill="1" applyBorder="1" applyAlignment="1">
      <alignment vertical="top"/>
    </xf>
    <xf numFmtId="0" fontId="41" fillId="3" borderId="0" xfId="0" applyFont="1" applyFill="1" applyBorder="1" applyAlignment="1">
      <alignment horizontal="left"/>
    </xf>
    <xf numFmtId="183" fontId="41" fillId="3" borderId="0" xfId="0" applyNumberFormat="1" applyFont="1" applyFill="1" applyBorder="1"/>
    <xf numFmtId="0" fontId="41" fillId="3" borderId="1" xfId="0" applyFont="1" applyFill="1" applyBorder="1" applyAlignment="1">
      <alignment vertical="top"/>
    </xf>
    <xf numFmtId="0" fontId="41" fillId="2" borderId="0" xfId="0" applyFont="1" applyFill="1" applyBorder="1"/>
    <xf numFmtId="0" fontId="41" fillId="0" borderId="0" xfId="0" applyFont="1" applyBorder="1" applyAlignment="1">
      <alignment vertical="top"/>
    </xf>
    <xf numFmtId="183" fontId="41" fillId="0" borderId="0" xfId="0" applyNumberFormat="1" applyFont="1" applyBorder="1"/>
    <xf numFmtId="0" fontId="34" fillId="3" borderId="0" xfId="106" applyFont="1" applyFill="1" applyBorder="1" applyAlignment="1" applyProtection="1">
      <alignment vertical="top"/>
      <protection locked="0"/>
    </xf>
    <xf numFmtId="185" fontId="41" fillId="3" borderId="0" xfId="0" applyNumberFormat="1" applyFont="1" applyFill="1" applyBorder="1"/>
    <xf numFmtId="0" fontId="41" fillId="3" borderId="0" xfId="22" applyFont="1" applyFill="1" applyBorder="1"/>
    <xf numFmtId="0" fontId="38" fillId="3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vertical="top"/>
    </xf>
    <xf numFmtId="0" fontId="34" fillId="2" borderId="1" xfId="0" applyFont="1" applyFill="1" applyBorder="1" applyAlignment="1">
      <alignment vertical="top"/>
    </xf>
    <xf numFmtId="0" fontId="34" fillId="2" borderId="0" xfId="93" applyFill="1" applyBorder="1" applyAlignment="1">
      <alignment vertical="top"/>
    </xf>
    <xf numFmtId="1" fontId="0" fillId="0" borderId="0" xfId="0" applyNumberFormat="1" applyFont="1" applyBorder="1" applyAlignment="1">
      <alignment horizontal="left"/>
    </xf>
    <xf numFmtId="0" fontId="34" fillId="2" borderId="0" xfId="0" applyFont="1" applyFill="1" applyBorder="1" applyAlignment="1">
      <alignment vertical="top"/>
    </xf>
    <xf numFmtId="185" fontId="34" fillId="2" borderId="0" xfId="0" applyNumberFormat="1" applyFont="1" applyFill="1" applyBorder="1" applyAlignment="1">
      <alignment vertical="top"/>
    </xf>
    <xf numFmtId="0" fontId="38" fillId="3" borderId="0" xfId="0" applyFont="1" applyFill="1" applyBorder="1" applyAlignment="1">
      <alignment vertical="center"/>
    </xf>
    <xf numFmtId="0" fontId="38" fillId="3" borderId="1" xfId="0" applyFont="1" applyFill="1" applyBorder="1" applyAlignment="1">
      <alignment vertical="center"/>
    </xf>
    <xf numFmtId="0" fontId="30" fillId="3" borderId="0" xfId="0" applyFont="1" applyFill="1" applyBorder="1" applyAlignment="1">
      <alignment horizontal="right" vertical="top"/>
    </xf>
    <xf numFmtId="177" fontId="30" fillId="3" borderId="0" xfId="3" applyNumberFormat="1" applyFont="1" applyFill="1" applyBorder="1"/>
    <xf numFmtId="185" fontId="30" fillId="3" borderId="0" xfId="111" applyNumberFormat="1" applyFont="1" applyFill="1" applyBorder="1" applyAlignment="1" applyProtection="1">
      <alignment vertical="top"/>
      <protection locked="0"/>
    </xf>
    <xf numFmtId="177" fontId="30" fillId="3" borderId="0" xfId="3" applyNumberFormat="1" applyFont="1" applyFill="1" applyBorder="1" applyAlignment="1" applyProtection="1">
      <alignment vertical="top"/>
      <protection locked="0"/>
    </xf>
    <xf numFmtId="0" fontId="30" fillId="3" borderId="0" xfId="0" applyFont="1" applyFill="1" applyBorder="1" applyAlignment="1">
      <alignment horizontal="right"/>
    </xf>
    <xf numFmtId="177" fontId="30" fillId="3" borderId="0" xfId="65" applyFont="1" applyFill="1" applyBorder="1"/>
    <xf numFmtId="2" fontId="30" fillId="3" borderId="0" xfId="0" applyNumberFormat="1" applyFont="1" applyFill="1" applyBorder="1" applyAlignment="1" applyProtection="1">
      <alignment horizontal="right" vertical="top"/>
      <protection locked="0"/>
    </xf>
    <xf numFmtId="0" fontId="30" fillId="3" borderId="0" xfId="127" applyFont="1" applyFill="1" applyBorder="1" applyAlignment="1">
      <alignment horizontal="right"/>
    </xf>
    <xf numFmtId="0" fontId="34" fillId="3" borderId="0" xfId="0" applyFont="1" applyFill="1" applyBorder="1" applyAlignment="1">
      <alignment horizontal="right" vertical="top"/>
    </xf>
    <xf numFmtId="179" fontId="41" fillId="3" borderId="0" xfId="3" applyFont="1" applyFill="1" applyBorder="1"/>
    <xf numFmtId="177" fontId="41" fillId="0" borderId="0" xfId="65" applyFont="1" applyBorder="1"/>
    <xf numFmtId="0" fontId="41" fillId="3" borderId="0" xfId="0" applyFont="1" applyFill="1" applyBorder="1" applyAlignment="1">
      <alignment horizontal="right"/>
    </xf>
    <xf numFmtId="179" fontId="34" fillId="3" borderId="0" xfId="3" applyFont="1" applyFill="1" applyBorder="1"/>
    <xf numFmtId="179" fontId="41" fillId="0" borderId="0" xfId="3" applyFont="1" applyBorder="1"/>
    <xf numFmtId="0" fontId="34" fillId="0" borderId="0" xfId="0" applyFont="1" applyBorder="1" applyAlignment="1">
      <alignment horizontal="right" vertical="top"/>
    </xf>
    <xf numFmtId="0" fontId="34" fillId="2" borderId="0" xfId="77" applyFill="1" applyBorder="1"/>
    <xf numFmtId="0" fontId="54" fillId="0" borderId="0" xfId="0" applyFont="1" applyBorder="1" applyAlignment="1">
      <alignment horizontal="right"/>
    </xf>
    <xf numFmtId="177" fontId="0" fillId="0" borderId="0" xfId="73" applyFont="1" applyBorder="1"/>
    <xf numFmtId="1" fontId="38" fillId="3" borderId="0" xfId="0" applyNumberFormat="1" applyFont="1" applyFill="1" applyBorder="1" applyAlignment="1">
      <alignment vertical="center"/>
    </xf>
    <xf numFmtId="0" fontId="38" fillId="3" borderId="0" xfId="0" applyFont="1" applyFill="1" applyBorder="1" applyAlignment="1">
      <alignment horizontal="right" vertical="center"/>
    </xf>
    <xf numFmtId="177" fontId="38" fillId="3" borderId="0" xfId="0" applyNumberFormat="1" applyFont="1" applyFill="1" applyBorder="1" applyAlignment="1">
      <alignment vertical="center"/>
    </xf>
    <xf numFmtId="1" fontId="34" fillId="0" borderId="0" xfId="0" applyNumberFormat="1" applyFont="1" applyAlignment="1">
      <alignment vertical="top"/>
    </xf>
    <xf numFmtId="186" fontId="0" fillId="0" borderId="0" xfId="65" applyNumberFormat="1" applyFont="1"/>
    <xf numFmtId="186" fontId="0" fillId="0" borderId="0" xfId="0" applyNumberFormat="1"/>
    <xf numFmtId="1" fontId="0" fillId="0" borderId="0" xfId="0" applyNumberFormat="1"/>
    <xf numFmtId="2" fontId="34" fillId="0" borderId="0" xfId="0" applyNumberFormat="1" applyFont="1"/>
    <xf numFmtId="1" fontId="34" fillId="0" borderId="0" xfId="0" applyNumberFormat="1" applyFont="1"/>
    <xf numFmtId="0" fontId="34" fillId="3" borderId="0" xfId="81" applyFill="1" applyAlignment="1">
      <alignment vertical="top"/>
    </xf>
    <xf numFmtId="0" fontId="34" fillId="0" borderId="0" xfId="81" applyAlignment="1">
      <alignment vertical="top"/>
    </xf>
    <xf numFmtId="0" fontId="34" fillId="0" borderId="0" xfId="121" applyAlignment="1" applyProtection="1">
      <alignment vertical="top"/>
      <protection locked="0"/>
    </xf>
    <xf numFmtId="0" fontId="34" fillId="3" borderId="0" xfId="121" applyFill="1" applyAlignment="1" applyProtection="1">
      <alignment vertical="top"/>
      <protection locked="0"/>
    </xf>
    <xf numFmtId="0" fontId="55" fillId="3" borderId="0" xfId="0" applyFont="1" applyFill="1" applyAlignment="1">
      <alignment horizontal="left"/>
    </xf>
    <xf numFmtId="0" fontId="34" fillId="3" borderId="0" xfId="0" applyFont="1" applyFill="1" applyAlignment="1">
      <alignment vertical="top"/>
    </xf>
    <xf numFmtId="0" fontId="56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left" vertical="center"/>
    </xf>
    <xf numFmtId="0" fontId="57" fillId="0" borderId="11" xfId="0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0" xfId="0" applyFont="1"/>
    <xf numFmtId="0" fontId="57" fillId="0" borderId="0" xfId="0" applyFont="1" applyAlignment="1">
      <alignment horizontal="center" vertical="center"/>
    </xf>
    <xf numFmtId="0" fontId="57" fillId="0" borderId="10" xfId="0" applyFont="1" applyBorder="1"/>
    <xf numFmtId="0" fontId="57" fillId="0" borderId="11" xfId="0" applyFont="1" applyBorder="1"/>
    <xf numFmtId="0" fontId="57" fillId="0" borderId="12" xfId="0" applyFont="1" applyBorder="1"/>
    <xf numFmtId="0" fontId="57" fillId="0" borderId="10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0" xfId="0" applyFont="1" applyAlignment="1">
      <alignment horizontal="center"/>
    </xf>
    <xf numFmtId="58" fontId="57" fillId="0" borderId="0" xfId="0" applyNumberFormat="1" applyFont="1"/>
    <xf numFmtId="0" fontId="57" fillId="0" borderId="13" xfId="0" applyFont="1" applyBorder="1"/>
    <xf numFmtId="0" fontId="57" fillId="0" borderId="0" xfId="0" applyFont="1" applyAlignment="1">
      <alignment vertical="center"/>
    </xf>
    <xf numFmtId="0" fontId="23" fillId="0" borderId="10" xfId="0" applyFont="1" applyBorder="1"/>
    <xf numFmtId="0" fontId="23" fillId="0" borderId="11" xfId="0" applyFont="1" applyBorder="1"/>
    <xf numFmtId="0" fontId="23" fillId="0" borderId="12" xfId="0" applyFont="1" applyBorder="1"/>
    <xf numFmtId="0" fontId="2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84" fontId="1" fillId="0" borderId="10" xfId="0" applyNumberFormat="1" applyFont="1" applyFill="1" applyBorder="1" applyAlignment="1">
      <alignment horizontal="center"/>
    </xf>
    <xf numFmtId="0" fontId="57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3" borderId="1" xfId="0" applyFont="1" applyFill="1" applyBorder="1" applyAlignment="1">
      <alignment horizontal="center"/>
    </xf>
    <xf numFmtId="0" fontId="58" fillId="0" borderId="1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7" fillId="0" borderId="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59" fillId="0" borderId="1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0" fontId="57" fillId="0" borderId="0" xfId="0" applyFont="1" applyAlignment="1">
      <alignment horizontal="left"/>
    </xf>
    <xf numFmtId="0" fontId="57" fillId="0" borderId="0" xfId="0" applyFont="1" applyAlignment="1">
      <alignment vertical="center" wrapText="1"/>
    </xf>
    <xf numFmtId="188" fontId="0" fillId="0" borderId="1" xfId="3" applyNumberFormat="1" applyFont="1" applyBorder="1"/>
    <xf numFmtId="37" fontId="57" fillId="0" borderId="0" xfId="3" applyNumberFormat="1" applyFont="1" applyAlignment="1">
      <alignment vertical="center" wrapText="1"/>
    </xf>
    <xf numFmtId="188" fontId="23" fillId="0" borderId="1" xfId="3" applyNumberFormat="1" applyFont="1" applyBorder="1" applyAlignment="1">
      <alignment vertical="center" wrapText="1"/>
    </xf>
    <xf numFmtId="0" fontId="58" fillId="0" borderId="1" xfId="0" applyFont="1" applyBorder="1" applyAlignment="1">
      <alignment horizontal="center"/>
    </xf>
    <xf numFmtId="188" fontId="58" fillId="0" borderId="1" xfId="3" applyNumberFormat="1" applyFont="1" applyBorder="1" applyAlignment="1">
      <alignment horizontal="center"/>
    </xf>
    <xf numFmtId="188" fontId="57" fillId="0" borderId="0" xfId="3" applyNumberFormat="1" applyFont="1"/>
    <xf numFmtId="0" fontId="57" fillId="0" borderId="12" xfId="0" applyFont="1" applyBorder="1" applyAlignment="1">
      <alignment horizontal="center" vertical="center"/>
    </xf>
    <xf numFmtId="0" fontId="38" fillId="0" borderId="0" xfId="0" applyFont="1"/>
    <xf numFmtId="0" fontId="20" fillId="0" borderId="12" xfId="0" applyFont="1" applyBorder="1" applyAlignment="1">
      <alignment horizontal="center"/>
    </xf>
    <xf numFmtId="0" fontId="60" fillId="0" borderId="0" xfId="0" applyFont="1"/>
    <xf numFmtId="0" fontId="4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86" fontId="57" fillId="0" borderId="0" xfId="0" applyNumberFormat="1" applyFont="1"/>
    <xf numFmtId="0" fontId="1" fillId="0" borderId="12" xfId="0" applyFont="1" applyBorder="1" applyAlignment="1">
      <alignment horizontal="center"/>
    </xf>
    <xf numFmtId="188" fontId="41" fillId="0" borderId="0" xfId="3" applyNumberFormat="1" applyFont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20" fillId="0" borderId="12" xfId="0" applyNumberFormat="1" applyFont="1" applyBorder="1" applyAlignment="1">
      <alignment horizontal="center"/>
    </xf>
    <xf numFmtId="1" fontId="34" fillId="0" borderId="0" xfId="0" applyNumberFormat="1" applyFont="1" applyAlignment="1">
      <alignment horizontal="center"/>
    </xf>
    <xf numFmtId="1" fontId="41" fillId="0" borderId="0" xfId="0" applyNumberFormat="1" applyFont="1" applyAlignment="1">
      <alignment horizontal="center"/>
    </xf>
    <xf numFmtId="184" fontId="1" fillId="0" borderId="12" xfId="0" applyNumberFormat="1" applyFont="1" applyFill="1" applyBorder="1" applyAlignment="1">
      <alignment horizontal="center"/>
    </xf>
    <xf numFmtId="1" fontId="57" fillId="0" borderId="0" xfId="0" applyNumberFormat="1" applyFont="1"/>
    <xf numFmtId="186" fontId="41" fillId="0" borderId="0" xfId="3" applyNumberFormat="1" applyFont="1" applyAlignment="1">
      <alignment horizontal="center"/>
    </xf>
    <xf numFmtId="186" fontId="1" fillId="0" borderId="0" xfId="3" applyNumberFormat="1" applyFont="1" applyAlignment="1">
      <alignment horizontal="center"/>
    </xf>
    <xf numFmtId="0" fontId="61" fillId="0" borderId="0" xfId="0" applyFont="1"/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37" fontId="23" fillId="0" borderId="0" xfId="3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/>
    </xf>
    <xf numFmtId="179" fontId="0" fillId="0" borderId="0" xfId="3"/>
    <xf numFmtId="0" fontId="58" fillId="0" borderId="0" xfId="0" applyFont="1" applyBorder="1" applyAlignment="1">
      <alignment horizontal="center"/>
    </xf>
    <xf numFmtId="37" fontId="23" fillId="0" borderId="0" xfId="3" applyNumberFormat="1" applyFont="1" applyBorder="1" applyAlignment="1">
      <alignment vertical="center" wrapText="1"/>
    </xf>
    <xf numFmtId="37" fontId="57" fillId="0" borderId="0" xfId="3" applyNumberFormat="1" applyFont="1" applyAlignment="1">
      <alignment horizontal="center" vertical="center" wrapText="1"/>
    </xf>
    <xf numFmtId="37" fontId="0" fillId="0" borderId="0" xfId="0" applyNumberFormat="1" applyBorder="1"/>
    <xf numFmtId="37" fontId="0" fillId="0" borderId="0" xfId="0" applyNumberFormat="1"/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/>
    </xf>
    <xf numFmtId="37" fontId="23" fillId="0" borderId="1" xfId="3" applyNumberFormat="1" applyFont="1" applyBorder="1" applyAlignment="1">
      <alignment horizontal="center" vertical="center" wrapText="1"/>
    </xf>
    <xf numFmtId="0" fontId="57" fillId="0" borderId="15" xfId="0" applyFont="1" applyBorder="1" applyAlignment="1">
      <alignment horizontal="left"/>
    </xf>
    <xf numFmtId="0" fontId="57" fillId="0" borderId="16" xfId="0" applyFont="1" applyBorder="1" applyAlignment="1">
      <alignment horizontal="left"/>
    </xf>
    <xf numFmtId="0" fontId="57" fillId="0" borderId="1" xfId="0" applyFont="1" applyBorder="1" applyAlignment="1">
      <alignment horizontal="left" vertical="center"/>
    </xf>
    <xf numFmtId="0" fontId="57" fillId="0" borderId="7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37" fontId="23" fillId="0" borderId="0" xfId="3" applyNumberFormat="1" applyFont="1" applyAlignment="1">
      <alignment horizontal="center" vertical="center" wrapText="1"/>
    </xf>
    <xf numFmtId="37" fontId="23" fillId="0" borderId="10" xfId="3" applyNumberFormat="1" applyFont="1" applyBorder="1" applyAlignment="1">
      <alignment horizontal="center" vertical="center" wrapText="1"/>
    </xf>
    <xf numFmtId="37" fontId="23" fillId="0" borderId="12" xfId="3" applyNumberFormat="1" applyFont="1" applyBorder="1" applyAlignment="1">
      <alignment horizontal="center" vertical="center" wrapText="1"/>
    </xf>
    <xf numFmtId="37" fontId="57" fillId="0" borderId="1" xfId="3" applyNumberFormat="1" applyFont="1" applyBorder="1" applyAlignment="1">
      <alignment vertical="center"/>
    </xf>
    <xf numFmtId="0" fontId="57" fillId="0" borderId="17" xfId="0" applyFont="1" applyBorder="1" applyAlignment="1">
      <alignment horizontal="left"/>
    </xf>
    <xf numFmtId="0" fontId="57" fillId="0" borderId="7" xfId="0" applyFont="1" applyBorder="1"/>
    <xf numFmtId="179" fontId="0" fillId="0" borderId="1" xfId="3" applyFont="1" applyBorder="1" applyAlignment="1">
      <alignment vertical="center"/>
    </xf>
    <xf numFmtId="179" fontId="0" fillId="0" borderId="1" xfId="3" applyFont="1" applyBorder="1"/>
    <xf numFmtId="0" fontId="57" fillId="0" borderId="12" xfId="0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1" fillId="0" borderId="0" xfId="0" applyFont="1"/>
    <xf numFmtId="0" fontId="21" fillId="0" borderId="0" xfId="0" applyFont="1" applyAlignment="1">
      <alignment horizontal="center"/>
    </xf>
    <xf numFmtId="0" fontId="57" fillId="0" borderId="10" xfId="0" applyFont="1" applyBorder="1" applyAlignment="1">
      <alignment vertical="center"/>
    </xf>
    <xf numFmtId="0" fontId="41" fillId="0" borderId="0" xfId="0" applyFont="1"/>
    <xf numFmtId="176" fontId="57" fillId="0" borderId="0" xfId="0" applyNumberFormat="1" applyFont="1"/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3" fontId="58" fillId="0" borderId="1" xfId="0" applyNumberFormat="1" applyFont="1" applyFill="1" applyBorder="1" applyAlignment="1">
      <alignment horizontal="center" vertical="center"/>
    </xf>
    <xf numFmtId="0" fontId="57" fillId="0" borderId="22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58" fillId="0" borderId="30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58" fillId="0" borderId="35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57" fillId="0" borderId="37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62" fillId="7" borderId="31" xfId="0" applyFont="1" applyFill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8" borderId="19" xfId="0" applyFont="1" applyFill="1" applyBorder="1" applyAlignment="1">
      <alignment horizontal="center" vertical="center"/>
    </xf>
    <xf numFmtId="0" fontId="63" fillId="6" borderId="19" xfId="0" applyFont="1" applyFill="1" applyBorder="1" applyAlignment="1">
      <alignment horizontal="center" vertical="center"/>
    </xf>
    <xf numFmtId="0" fontId="63" fillId="9" borderId="19" xfId="0" applyFont="1" applyFill="1" applyBorder="1" applyAlignment="1">
      <alignment horizontal="center" vertical="center"/>
    </xf>
    <xf numFmtId="0" fontId="63" fillId="0" borderId="41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/>
    </xf>
    <xf numFmtId="0" fontId="23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58" fillId="0" borderId="46" xfId="0" applyFont="1" applyBorder="1" applyAlignment="1">
      <alignment horizontal="center" vertical="center"/>
    </xf>
    <xf numFmtId="0" fontId="62" fillId="0" borderId="36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left"/>
    </xf>
    <xf numFmtId="0" fontId="57" fillId="0" borderId="11" xfId="0" applyFont="1" applyBorder="1" applyAlignment="1">
      <alignment horizontal="left"/>
    </xf>
    <xf numFmtId="0" fontId="57" fillId="0" borderId="12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8" fillId="0" borderId="1" xfId="0" applyFont="1" applyBorder="1" applyAlignment="1">
      <alignment horizontal="center" vertical="center"/>
    </xf>
    <xf numFmtId="0" fontId="58" fillId="0" borderId="1" xfId="0" applyFont="1" applyBorder="1" applyAlignment="1">
      <alignment horizontal="left" vertical="center"/>
    </xf>
    <xf numFmtId="0" fontId="64" fillId="0" borderId="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36" fillId="0" borderId="47" xfId="0" applyFont="1" applyBorder="1" applyAlignment="1">
      <alignment horizontal="center" vertical="center"/>
    </xf>
    <xf numFmtId="3" fontId="58" fillId="0" borderId="48" xfId="0" applyNumberFormat="1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/>
    </xf>
    <xf numFmtId="0" fontId="58" fillId="0" borderId="5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8" fillId="0" borderId="52" xfId="0" applyFont="1" applyBorder="1" applyAlignment="1">
      <alignment horizontal="center" vertical="center"/>
    </xf>
    <xf numFmtId="0" fontId="65" fillId="0" borderId="0" xfId="0" applyFont="1" applyAlignment="1">
      <alignment horizontal="left" vertical="center" indent="5"/>
    </xf>
    <xf numFmtId="0" fontId="23" fillId="0" borderId="53" xfId="0" applyFont="1" applyBorder="1" applyAlignment="1">
      <alignment horizontal="center" vertical="center"/>
    </xf>
    <xf numFmtId="0" fontId="62" fillId="7" borderId="51" xfId="0" applyFont="1" applyFill="1" applyBorder="1" applyAlignment="1">
      <alignment horizontal="center" vertical="center"/>
    </xf>
    <xf numFmtId="0" fontId="63" fillId="9" borderId="54" xfId="0" applyFont="1" applyFill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0" fontId="62" fillId="0" borderId="5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/>
    </xf>
    <xf numFmtId="0" fontId="59" fillId="0" borderId="1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9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top"/>
    </xf>
    <xf numFmtId="0" fontId="66" fillId="0" borderId="11" xfId="0" applyFont="1" applyBorder="1" applyAlignment="1">
      <alignment horizontal="center" vertical="top"/>
    </xf>
    <xf numFmtId="0" fontId="66" fillId="0" borderId="12" xfId="0" applyFont="1" applyBorder="1" applyAlignment="1">
      <alignment horizontal="center" vertical="top"/>
    </xf>
    <xf numFmtId="0" fontId="23" fillId="0" borderId="0" xfId="0" applyFont="1" applyAlignment="1">
      <alignment horizontal="left"/>
    </xf>
    <xf numFmtId="0" fontId="28" fillId="0" borderId="1" xfId="3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23" fillId="3" borderId="1" xfId="0" applyFont="1" applyFill="1" applyBorder="1" applyAlignment="1">
      <alignment horizontal="center" vertical="center"/>
    </xf>
    <xf numFmtId="0" fontId="23" fillId="0" borderId="1" xfId="0" applyFont="1" applyBorder="1"/>
    <xf numFmtId="188" fontId="23" fillId="0" borderId="0" xfId="0" applyNumberFormat="1" applyFont="1"/>
    <xf numFmtId="0" fontId="23" fillId="0" borderId="10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1" xfId="0" applyFont="1" applyBorder="1" applyAlignment="1">
      <alignment horizontal="center" wrapText="1"/>
    </xf>
    <xf numFmtId="188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182" fontId="23" fillId="0" borderId="10" xfId="3" applyNumberFormat="1" applyFont="1" applyBorder="1" applyAlignment="1">
      <alignment horizontal="center" vertical="top" wrapText="1"/>
    </xf>
    <xf numFmtId="182" fontId="23" fillId="0" borderId="12" xfId="3" applyNumberFormat="1" applyFont="1" applyBorder="1" applyAlignment="1">
      <alignment horizontal="center" vertical="top" wrapText="1"/>
    </xf>
    <xf numFmtId="179" fontId="23" fillId="0" borderId="1" xfId="3" applyFont="1" applyBorder="1" applyAlignment="1">
      <alignment horizontal="center" vertical="center" wrapText="1"/>
    </xf>
    <xf numFmtId="0" fontId="28" fillId="0" borderId="0" xfId="0" applyFont="1"/>
    <xf numFmtId="0" fontId="58" fillId="0" borderId="0" xfId="0" applyFont="1"/>
    <xf numFmtId="0" fontId="23" fillId="0" borderId="0" xfId="0" applyFont="1" applyAlignment="1">
      <alignment horizontal="left" vertical="center" wrapText="1"/>
    </xf>
    <xf numFmtId="188" fontId="23" fillId="0" borderId="1" xfId="3" applyNumberFormat="1" applyFont="1" applyBorder="1"/>
    <xf numFmtId="188" fontId="23" fillId="0" borderId="12" xfId="0" applyNumberFormat="1" applyFont="1" applyBorder="1" applyAlignment="1">
      <alignment horizontal="center" vertical="center" wrapText="1"/>
    </xf>
    <xf numFmtId="0" fontId="23" fillId="0" borderId="0" xfId="0" applyFont="1" applyAlignment="1" quotePrefix="1">
      <alignment horizontal="left" vertical="center"/>
    </xf>
    <xf numFmtId="0" fontId="30" fillId="3" borderId="1" xfId="0" applyFont="1" applyFill="1" applyBorder="1" applyAlignment="1" quotePrefix="1">
      <alignment horizontal="right"/>
    </xf>
    <xf numFmtId="0" fontId="40" fillId="3" borderId="1" xfId="0" applyFont="1" applyFill="1" applyBorder="1" applyAlignment="1" quotePrefix="1">
      <alignment horizontal="right"/>
    </xf>
    <xf numFmtId="0" fontId="32" fillId="3" borderId="1" xfId="0" applyFont="1" applyFill="1" applyBorder="1" applyAlignment="1" quotePrefix="1">
      <alignment horizontal="left"/>
    </xf>
    <xf numFmtId="0" fontId="32" fillId="2" borderId="1" xfId="0" applyFont="1" applyFill="1" applyBorder="1" applyAlignment="1" quotePrefix="1">
      <alignment horizontal="left"/>
    </xf>
    <xf numFmtId="0" fontId="30" fillId="2" borderId="1" xfId="0" applyFont="1" applyFill="1" applyBorder="1" applyAlignment="1" quotePrefix="1">
      <alignment horizontal="left" vertical="top"/>
    </xf>
    <xf numFmtId="0" fontId="8" fillId="2" borderId="1" xfId="0" applyFont="1" applyFill="1" applyBorder="1" applyAlignment="1" quotePrefix="1"/>
  </cellXfs>
  <cellStyles count="134">
    <cellStyle name="Normal" xfId="0" builtinId="0"/>
    <cellStyle name="40% - Accent1" xfId="1" builtinId="31"/>
    <cellStyle name="Normal 2 51" xfId="2"/>
    <cellStyle name="Comma" xfId="3" builtinId="3"/>
    <cellStyle name="Comma [0]" xfId="4" builtinId="6"/>
    <cellStyle name="Currency [0]" xfId="5" builtinId="7"/>
    <cellStyle name="Comma 24" xfId="6"/>
    <cellStyle name="Currency" xfId="7" builtinId="4"/>
    <cellStyle name="Percent" xfId="8" builtinId="5"/>
    <cellStyle name="Heading 2" xfId="9" builtinId="17"/>
    <cellStyle name="Normal 139" xfId="10"/>
    <cellStyle name="Check Cell" xfId="11" builtinId="23"/>
    <cellStyle name="Note" xfId="12" builtinId="10"/>
    <cellStyle name="Comma 18" xfId="13"/>
    <cellStyle name="Hyperlink" xfId="14" builtinId="8"/>
    <cellStyle name="Followed Hyperlink" xfId="15" builtinId="9"/>
    <cellStyle name="Normal 63" xfId="16"/>
    <cellStyle name="60% - Accent4" xfId="17" builtinId="44"/>
    <cellStyle name="40% - Accent3" xfId="18" builtinId="39"/>
    <cellStyle name="Warning Text" xfId="19" builtinId="11"/>
    <cellStyle name="40% - Accent2" xfId="20" builtinId="35"/>
    <cellStyle name="Normal 2 52" xfId="21"/>
    <cellStyle name="Normal 136 3" xfId="22"/>
    <cellStyle name="Title" xfId="23" builtinId="15"/>
    <cellStyle name="CExplanatory Text" xfId="24" builtinId="53"/>
    <cellStyle name="Normal 74 3" xfId="25"/>
    <cellStyle name="Heading 1" xfId="26" builtinId="16"/>
    <cellStyle name="Normal 143" xfId="27"/>
    <cellStyle name="Comma 48" xfId="28"/>
    <cellStyle name="Heading 3" xfId="29" builtinId="18"/>
    <cellStyle name="Normal 145" xfId="30"/>
    <cellStyle name="Normal 10 2" xfId="31"/>
    <cellStyle name="Heading 4" xfId="32" builtinId="19"/>
    <cellStyle name="Input" xfId="33" builtinId="20"/>
    <cellStyle name="Normal 83" xfId="34"/>
    <cellStyle name="Normal 78" xfId="35"/>
    <cellStyle name="Good" xfId="36" builtinId="26"/>
    <cellStyle name="Normal 62" xfId="37"/>
    <cellStyle name="60% - Accent3" xfId="38" builtinId="40"/>
    <cellStyle name="Output" xfId="39" builtinId="21"/>
    <cellStyle name="Calculation" xfId="40" builtinId="22"/>
    <cellStyle name="Normal 84 2 2 2" xfId="41"/>
    <cellStyle name="20% - Accent1" xfId="42" builtinId="30"/>
    <cellStyle name="Linked Cell" xfId="43" builtinId="24"/>
    <cellStyle name="Total" xfId="44" builtinId="25"/>
    <cellStyle name="Bad" xfId="45" builtinId="27"/>
    <cellStyle name="Neutral" xfId="46" builtinId="28"/>
    <cellStyle name="Accent1" xfId="47" builtinId="29"/>
    <cellStyle name="20% - Accent5" xfId="48" builtinId="46"/>
    <cellStyle name="60% - Accent1" xfId="49" builtinId="32"/>
    <cellStyle name="Accent2" xfId="50" builtinId="33"/>
    <cellStyle name="20% - Accent2" xfId="51" builtinId="34"/>
    <cellStyle name="20% - Accent6" xfId="52" builtinId="50"/>
    <cellStyle name="60% - Accent2" xfId="53" builtinId="36"/>
    <cellStyle name="Accent3" xfId="54" builtinId="37"/>
    <cellStyle name="20% - Accent3" xfId="55" builtinId="38"/>
    <cellStyle name="Accent4" xfId="56" builtinId="41"/>
    <cellStyle name="20% - Accent4" xfId="57" builtinId="42"/>
    <cellStyle name="40% - Accent4" xfId="58" builtinId="43"/>
    <cellStyle name="Accent5" xfId="59" builtinId="45"/>
    <cellStyle name="40% - Accent5" xfId="60" builtinId="47"/>
    <cellStyle name="60% - Accent5" xfId="61" builtinId="48"/>
    <cellStyle name="Accent6" xfId="62" builtinId="49"/>
    <cellStyle name="40% - Accent6" xfId="63" builtinId="51"/>
    <cellStyle name="60% - Accent6" xfId="64" builtinId="52"/>
    <cellStyle name="Comma 11" xfId="65"/>
    <cellStyle name="Comma 37" xfId="66"/>
    <cellStyle name="Comma 29" xfId="67"/>
    <cellStyle name="Comma 38" xfId="68"/>
    <cellStyle name="Comma 4 2 2 2 2" xfId="69"/>
    <cellStyle name="Comma 35" xfId="70"/>
    <cellStyle name="Comma 36" xfId="71"/>
    <cellStyle name="Normal 49" xfId="72"/>
    <cellStyle name="Comma 11 2 2 2" xfId="73"/>
    <cellStyle name="Comma 25" xfId="74"/>
    <cellStyle name="Comma 4" xfId="75"/>
    <cellStyle name="Comma 9" xfId="76"/>
    <cellStyle name="Normal 10" xfId="77"/>
    <cellStyle name="Normal 10 2 2 2 2" xfId="78"/>
    <cellStyle name="Normal 104" xfId="79"/>
    <cellStyle name="Normal 109" xfId="80"/>
    <cellStyle name="Normal 110" xfId="81"/>
    <cellStyle name="Normal 112" xfId="82"/>
    <cellStyle name="Normal 115 2" xfId="83"/>
    <cellStyle name="Normal 12" xfId="84"/>
    <cellStyle name="Normal 2" xfId="85"/>
    <cellStyle name="Normal 12 7" xfId="86"/>
    <cellStyle name="Normal 132" xfId="87"/>
    <cellStyle name="Normal 137" xfId="88"/>
    <cellStyle name="Normal 142" xfId="89"/>
    <cellStyle name="Normal 140" xfId="90"/>
    <cellStyle name="Normal 147" xfId="91"/>
    <cellStyle name="Normal 149" xfId="92"/>
    <cellStyle name="Normal 178" xfId="93"/>
    <cellStyle name="Normal 3" xfId="94"/>
    <cellStyle name="Normal 3 2" xfId="95"/>
    <cellStyle name="Normal 3 2 2 2 2" xfId="96"/>
    <cellStyle name="Normal 3 2 4" xfId="97"/>
    <cellStyle name="Normal 46" xfId="98"/>
    <cellStyle name="Normal 5" xfId="99"/>
    <cellStyle name="Normal 56 2" xfId="100"/>
    <cellStyle name="Normal 61 2" xfId="101"/>
    <cellStyle name="Normal 63 2" xfId="102"/>
    <cellStyle name="Normal 63 2 2 2" xfId="103"/>
    <cellStyle name="Normal 63 3" xfId="104"/>
    <cellStyle name="Normal 64" xfId="105"/>
    <cellStyle name="Normal 65 2" xfId="106"/>
    <cellStyle name="Normal 65 2 2" xfId="107"/>
    <cellStyle name="Normal 65 2 2 2" xfId="108"/>
    <cellStyle name="Normal 65 2 3" xfId="109"/>
    <cellStyle name="Normal 7" xfId="110"/>
    <cellStyle name="Normal 74" xfId="111"/>
    <cellStyle name="Normal 74 2" xfId="112"/>
    <cellStyle name="Normal 75" xfId="113"/>
    <cellStyle name="Normal 75 14 2" xfId="114"/>
    <cellStyle name="Normal 76" xfId="115"/>
    <cellStyle name="Normal 77" xfId="116"/>
    <cellStyle name="Normal 82" xfId="117"/>
    <cellStyle name="Normal 77 10 2 2 2" xfId="118"/>
    <cellStyle name="Normal 77 10 3" xfId="119"/>
    <cellStyle name="Normal 8" xfId="120"/>
    <cellStyle name="Normal 84" xfId="121"/>
    <cellStyle name="Normal 84 2" xfId="122"/>
    <cellStyle name="Normal 85" xfId="123"/>
    <cellStyle name="Normal 90" xfId="124"/>
    <cellStyle name="Normal 85 2" xfId="125"/>
    <cellStyle name="Normal 86" xfId="126"/>
    <cellStyle name="Normal 87" xfId="127"/>
    <cellStyle name="Normal 93" xfId="128"/>
    <cellStyle name="Normal 97" xfId="129"/>
    <cellStyle name="Normal 94" xfId="130"/>
    <cellStyle name="Normal 77 10" xfId="131"/>
    <cellStyle name="Comma 12" xfId="132"/>
    <cellStyle name="Comma 47" xfId="13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samad\Desktop\SHPI Reports for 2017-2018\SHPI Reports 2018\SHPI-monthly  March 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O"/>
      <sheetName val="HCP"/>
      <sheetName val="Admission-March.18"/>
      <sheetName val="PPN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G2" t="str">
            <v>Chitral</v>
          </cell>
          <cell r="H2">
            <v>407798</v>
          </cell>
        </row>
        <row r="3">
          <cell r="G3" t="str">
            <v>Malakand</v>
          </cell>
          <cell r="H3">
            <v>578344</v>
          </cell>
        </row>
        <row r="4">
          <cell r="G4" t="str">
            <v>Mardan</v>
          </cell>
          <cell r="H4">
            <v>1941933</v>
          </cell>
        </row>
        <row r="5">
          <cell r="G5" t="str">
            <v>Kohat</v>
          </cell>
          <cell r="H5">
            <v>731437</v>
          </cell>
        </row>
        <row r="6">
          <cell r="G6" t="str">
            <v>Gilgit</v>
          </cell>
          <cell r="H6">
            <v>193100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1:D13" totalsRowShown="0">
  <tableColumns count="4">
    <tableColumn id="1" name="Province"/>
    <tableColumn id="2" name="Districts"/>
    <tableColumn id="3" name="Month"/>
    <tableColumn id="4" name="Yea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1"/>
  <sheetViews>
    <sheetView showGridLines="0" view="pageBreakPreview" zoomScaleNormal="110" zoomScaleSheetLayoutView="100" workbookViewId="0">
      <selection activeCell="H6" sqref="H6"/>
    </sheetView>
  </sheetViews>
  <sheetFormatPr defaultColWidth="8.85714285714286" defaultRowHeight="14.25"/>
  <cols>
    <col min="1" max="1" width="1" style="733" customWidth="1"/>
    <col min="2" max="2" width="14.4285714285714" style="733" customWidth="1"/>
    <col min="3" max="3" width="3.14285714285714" style="733" customWidth="1"/>
    <col min="4" max="4" width="14.8571428571429" style="733" customWidth="1"/>
    <col min="5" max="5" width="15.1428571428571" style="733" customWidth="1"/>
    <col min="6" max="6" width="12.2857142857143" style="733" customWidth="1"/>
    <col min="7" max="7" width="15" style="733" customWidth="1"/>
    <col min="8" max="8" width="12" style="733" customWidth="1"/>
    <col min="9" max="9" width="30.8571428571429" style="733" customWidth="1"/>
    <col min="10" max="10" width="11.8571428571429" style="733" customWidth="1"/>
    <col min="11" max="16384" width="8.85714285714286" style="733"/>
  </cols>
  <sheetData>
    <row r="1" ht="15.6" customHeight="1" spans="1:9">
      <c r="A1" s="245"/>
      <c r="B1" s="245"/>
      <c r="C1" s="734" t="s">
        <v>0</v>
      </c>
      <c r="D1" s="734"/>
      <c r="E1" s="734"/>
      <c r="F1" s="734"/>
      <c r="G1" s="734"/>
      <c r="H1" s="734"/>
      <c r="I1" s="245"/>
    </row>
    <row r="2" spans="1:9">
      <c r="A2" s="245"/>
      <c r="B2" s="245"/>
      <c r="C2" s="245"/>
      <c r="D2" s="245"/>
      <c r="E2" s="245"/>
      <c r="F2" s="245"/>
      <c r="G2" s="245"/>
      <c r="H2" s="245"/>
      <c r="I2" s="245"/>
    </row>
    <row r="3" ht="19.5" customHeight="1" spans="1:9">
      <c r="A3" s="735" t="s">
        <v>1</v>
      </c>
      <c r="B3" s="640"/>
      <c r="C3" s="640" t="s">
        <v>2</v>
      </c>
      <c r="D3" s="731"/>
      <c r="E3" s="654"/>
      <c r="F3" s="735" t="s">
        <v>3</v>
      </c>
      <c r="G3" s="642" t="s">
        <v>4</v>
      </c>
      <c r="H3" s="642"/>
      <c r="I3" s="686"/>
    </row>
    <row r="4" spans="1:9">
      <c r="A4" s="654"/>
      <c r="B4" s="654"/>
      <c r="C4" s="654"/>
      <c r="D4" s="654"/>
      <c r="E4" s="654"/>
      <c r="F4" s="654"/>
      <c r="G4" s="654"/>
      <c r="H4" s="654"/>
      <c r="I4" s="654"/>
    </row>
    <row r="5" ht="17.25" customHeight="1" spans="1:9">
      <c r="A5" s="641" t="s">
        <v>5</v>
      </c>
      <c r="B5" s="642"/>
      <c r="C5" s="642"/>
      <c r="D5" s="686"/>
      <c r="E5" s="654"/>
      <c r="F5" s="735" t="s">
        <v>6</v>
      </c>
      <c r="G5" s="642">
        <v>2020</v>
      </c>
      <c r="H5" s="642"/>
      <c r="I5" s="686"/>
    </row>
    <row r="6" spans="1:9">
      <c r="A6" s="643"/>
      <c r="B6" s="643"/>
      <c r="C6" s="643"/>
      <c r="D6" s="643"/>
      <c r="E6" s="643"/>
      <c r="F6" s="643"/>
      <c r="G6" s="643"/>
      <c r="H6" s="643"/>
      <c r="I6" s="643"/>
    </row>
    <row r="7" spans="1:9">
      <c r="A7" s="643" t="s">
        <v>7</v>
      </c>
      <c r="B7" s="643"/>
      <c r="C7" s="643"/>
      <c r="D7" s="643"/>
      <c r="E7" s="643"/>
      <c r="F7" s="643"/>
      <c r="G7" s="643"/>
      <c r="H7" s="643"/>
      <c r="I7" s="643"/>
    </row>
    <row r="8" ht="20.25" customHeight="1" spans="1:9">
      <c r="A8" s="678" t="s">
        <v>8</v>
      </c>
      <c r="B8" s="678"/>
      <c r="C8" s="678"/>
      <c r="D8" s="678"/>
      <c r="E8" s="643" t="s">
        <v>9</v>
      </c>
      <c r="F8" s="643" t="s">
        <v>10</v>
      </c>
      <c r="G8" s="736"/>
      <c r="H8" s="643" t="s">
        <v>11</v>
      </c>
      <c r="I8" s="643"/>
    </row>
    <row r="9" spans="1:9">
      <c r="A9" s="643"/>
      <c r="B9" s="643"/>
      <c r="C9" s="643"/>
      <c r="D9" s="643"/>
      <c r="E9" s="643" t="s">
        <v>12</v>
      </c>
      <c r="F9" s="652" t="s">
        <v>13</v>
      </c>
      <c r="G9" s="643"/>
      <c r="H9" s="737"/>
      <c r="I9" s="643"/>
    </row>
    <row r="10" ht="6.75" customHeight="1" spans="1:9">
      <c r="A10" s="653"/>
      <c r="B10" s="653"/>
      <c r="C10" s="653"/>
      <c r="D10" s="653"/>
      <c r="E10" s="653"/>
      <c r="F10" s="653"/>
      <c r="G10" s="653"/>
      <c r="H10" s="653"/>
      <c r="I10" s="653"/>
    </row>
    <row r="11" ht="18.75" customHeight="1" spans="1:9">
      <c r="A11" s="245"/>
      <c r="B11" s="139" t="s">
        <v>14</v>
      </c>
      <c r="C11" s="245"/>
      <c r="D11" s="245"/>
      <c r="E11" s="245"/>
      <c r="F11" s="245"/>
      <c r="G11" s="245"/>
      <c r="H11" s="245"/>
      <c r="I11" s="245"/>
    </row>
    <row r="12" ht="18" customHeight="1" spans="1:9">
      <c r="A12" s="245" t="s">
        <v>15</v>
      </c>
      <c r="B12" s="139"/>
      <c r="C12" s="245"/>
      <c r="D12" s="245"/>
      <c r="E12" s="245"/>
      <c r="F12" s="245"/>
      <c r="G12" s="245"/>
      <c r="H12" s="245"/>
      <c r="I12" s="245"/>
    </row>
    <row r="13" customHeight="1" spans="1:9">
      <c r="A13" s="245"/>
      <c r="B13" s="738" t="s">
        <v>16</v>
      </c>
      <c r="C13" s="739"/>
      <c r="D13" s="739"/>
      <c r="E13" s="739"/>
      <c r="F13" s="740" t="s">
        <v>17</v>
      </c>
      <c r="G13" s="740"/>
      <c r="H13" s="740" t="s">
        <v>18</v>
      </c>
      <c r="I13" s="820"/>
    </row>
    <row r="14" ht="18" customHeight="1" spans="1:9">
      <c r="A14" s="643"/>
      <c r="B14" s="741" t="s">
        <v>19</v>
      </c>
      <c r="C14" s="742"/>
      <c r="D14" s="742"/>
      <c r="E14" s="743"/>
      <c r="F14" s="744">
        <v>26095</v>
      </c>
      <c r="G14" s="745"/>
      <c r="H14" s="746">
        <f>IFERROR(VLOOKUP(G3,[1]Sheet1!G2:H6,2,FALSE)," ")</f>
        <v>193100</v>
      </c>
      <c r="I14" s="821"/>
    </row>
    <row r="15" ht="27" customHeight="1" spans="1:9">
      <c r="A15" s="643"/>
      <c r="B15" s="747" t="s">
        <v>20</v>
      </c>
      <c r="C15" s="748"/>
      <c r="D15" s="748"/>
      <c r="E15" s="749"/>
      <c r="F15" s="750">
        <v>5480</v>
      </c>
      <c r="G15" s="751"/>
      <c r="H15" s="752">
        <v>36595</v>
      </c>
      <c r="I15" s="822"/>
    </row>
    <row r="16" ht="2.25" customHeight="1" spans="1:9">
      <c r="A16" s="643"/>
      <c r="B16" s="753"/>
      <c r="C16" s="754"/>
      <c r="D16" s="754"/>
      <c r="E16" s="755"/>
      <c r="F16" s="756"/>
      <c r="G16" s="757"/>
      <c r="H16" s="758"/>
      <c r="I16" s="823"/>
    </row>
    <row r="17" ht="24" customHeight="1" spans="1:9">
      <c r="A17" s="643"/>
      <c r="B17" s="759" t="s">
        <v>21</v>
      </c>
      <c r="C17" s="760"/>
      <c r="D17" s="760"/>
      <c r="E17" s="761"/>
      <c r="F17" s="665">
        <v>0</v>
      </c>
      <c r="G17" s="704"/>
      <c r="H17" s="664">
        <v>0</v>
      </c>
      <c r="I17" s="824"/>
    </row>
    <row r="18" ht="21.75" customHeight="1" spans="1:10">
      <c r="A18" s="643"/>
      <c r="B18" s="762" t="s">
        <v>22</v>
      </c>
      <c r="C18" s="763"/>
      <c r="D18" s="763"/>
      <c r="E18" s="764"/>
      <c r="F18" s="765">
        <v>5340</v>
      </c>
      <c r="G18" s="766"/>
      <c r="H18" s="767">
        <v>35667</v>
      </c>
      <c r="I18" s="825"/>
      <c r="J18" s="826"/>
    </row>
    <row r="19" ht="21.75" customHeight="1" spans="1:10">
      <c r="A19" s="643"/>
      <c r="B19" s="768" t="s">
        <v>23</v>
      </c>
      <c r="C19" s="769"/>
      <c r="D19" s="769"/>
      <c r="E19" s="770"/>
      <c r="F19" s="771">
        <v>20755</v>
      </c>
      <c r="G19" s="772"/>
      <c r="H19" s="773">
        <v>157429</v>
      </c>
      <c r="I19" s="827"/>
      <c r="J19" s="828"/>
    </row>
    <row r="20" ht="18" customHeight="1" spans="1:9">
      <c r="A20" s="643"/>
      <c r="B20" s="774" t="s">
        <v>24</v>
      </c>
      <c r="C20" s="775"/>
      <c r="D20" s="775"/>
      <c r="E20" s="776"/>
      <c r="F20" s="777">
        <v>5135</v>
      </c>
      <c r="G20" s="778"/>
      <c r="H20" s="779">
        <f>4149+92+880+10084+9573</f>
        <v>24778</v>
      </c>
      <c r="I20" s="829"/>
    </row>
    <row r="21" ht="18" customHeight="1" spans="1:9">
      <c r="A21" s="643"/>
      <c r="B21" s="780" t="s">
        <v>25</v>
      </c>
      <c r="C21" s="642"/>
      <c r="D21" s="642"/>
      <c r="E21" s="686"/>
      <c r="F21" s="781">
        <f>136+445+1282</f>
        <v>1863</v>
      </c>
      <c r="G21" s="782"/>
      <c r="H21" s="664">
        <f>359+2257+6896</f>
        <v>9512</v>
      </c>
      <c r="I21" s="824"/>
    </row>
    <row r="22" ht="19.5" customHeight="1" spans="1:9">
      <c r="A22" s="643"/>
      <c r="B22" s="783" t="s">
        <v>26</v>
      </c>
      <c r="C22" s="784"/>
      <c r="D22" s="784"/>
      <c r="E22" s="785"/>
      <c r="F22" s="786">
        <f>SUM(F20:G21)</f>
        <v>6998</v>
      </c>
      <c r="G22" s="786"/>
      <c r="H22" s="786">
        <f>SUM(H20:I21)</f>
        <v>34290</v>
      </c>
      <c r="I22" s="830"/>
    </row>
    <row r="23" spans="1:9">
      <c r="A23" s="643"/>
      <c r="B23" s="643"/>
      <c r="C23" s="643"/>
      <c r="D23" s="643"/>
      <c r="E23" s="643"/>
      <c r="F23" s="643"/>
      <c r="G23" s="643"/>
      <c r="H23" s="643"/>
      <c r="I23" s="643"/>
    </row>
    <row r="24" ht="15" spans="1:9">
      <c r="A24" s="643"/>
      <c r="B24" s="654" t="s">
        <v>27</v>
      </c>
      <c r="C24" s="643"/>
      <c r="D24" s="643"/>
      <c r="E24" s="643"/>
      <c r="F24" s="643"/>
      <c r="G24" s="643"/>
      <c r="H24" s="643"/>
      <c r="I24" s="643"/>
    </row>
    <row r="25" ht="21" customHeight="1" spans="1:9">
      <c r="A25" s="643"/>
      <c r="B25" s="787" t="s">
        <v>28</v>
      </c>
      <c r="C25" s="788"/>
      <c r="D25" s="789" t="s">
        <v>29</v>
      </c>
      <c r="E25" s="789"/>
      <c r="F25" s="790" t="s">
        <v>30</v>
      </c>
      <c r="G25" s="790"/>
      <c r="H25" s="791" t="s">
        <v>31</v>
      </c>
      <c r="I25" s="831"/>
    </row>
    <row r="26" ht="19.5" customHeight="1" spans="1:9">
      <c r="A26" s="643"/>
      <c r="B26" s="792"/>
      <c r="C26" s="793"/>
      <c r="D26" s="794" t="s">
        <v>32</v>
      </c>
      <c r="E26" s="794" t="s">
        <v>33</v>
      </c>
      <c r="F26" s="795" t="s">
        <v>32</v>
      </c>
      <c r="G26" s="795" t="s">
        <v>33</v>
      </c>
      <c r="H26" s="794" t="s">
        <v>32</v>
      </c>
      <c r="I26" s="832" t="s">
        <v>33</v>
      </c>
    </row>
    <row r="27" spans="1:9">
      <c r="A27" s="643"/>
      <c r="B27" s="796" t="s">
        <v>34</v>
      </c>
      <c r="C27" s="779"/>
      <c r="D27" s="797">
        <v>88</v>
      </c>
      <c r="E27" s="797">
        <v>63</v>
      </c>
      <c r="F27" s="664">
        <f>202+382+4+18+14</f>
        <v>620</v>
      </c>
      <c r="G27" s="664">
        <f>169+412+17+14</f>
        <v>612</v>
      </c>
      <c r="H27" s="797">
        <f t="shared" ref="H27:H32" si="0">+D27+F27</f>
        <v>708</v>
      </c>
      <c r="I27" s="833">
        <f t="shared" ref="I27:I32" si="1">+E27+G27</f>
        <v>675</v>
      </c>
    </row>
    <row r="28" spans="1:9">
      <c r="A28" s="643"/>
      <c r="B28" s="798" t="s">
        <v>35</v>
      </c>
      <c r="C28" s="664"/>
      <c r="D28" s="672">
        <f>750+176</f>
        <v>926</v>
      </c>
      <c r="E28" s="672">
        <f>662+177</f>
        <v>839</v>
      </c>
      <c r="F28" s="664">
        <f>763+312+10+3+86+247</f>
        <v>1421</v>
      </c>
      <c r="G28" s="664">
        <f>604+412+100+7+2+1+72+256</f>
        <v>1454</v>
      </c>
      <c r="H28" s="797">
        <f t="shared" si="0"/>
        <v>2347</v>
      </c>
      <c r="I28" s="833">
        <f t="shared" si="1"/>
        <v>2293</v>
      </c>
    </row>
    <row r="29" spans="1:9">
      <c r="A29" s="643"/>
      <c r="B29" s="798" t="s">
        <v>36</v>
      </c>
      <c r="C29" s="664"/>
      <c r="D29" s="672">
        <v>6981</v>
      </c>
      <c r="E29" s="672">
        <v>6562</v>
      </c>
      <c r="F29" s="664">
        <f>1656+215+20+19+7+197+796</f>
        <v>2910</v>
      </c>
      <c r="G29" s="664">
        <f>1570+484+18+6+14+196+769</f>
        <v>3057</v>
      </c>
      <c r="H29" s="797">
        <f t="shared" si="0"/>
        <v>9891</v>
      </c>
      <c r="I29" s="833">
        <f t="shared" si="1"/>
        <v>9619</v>
      </c>
    </row>
    <row r="30" spans="1:9">
      <c r="A30" s="643"/>
      <c r="B30" s="798" t="s">
        <v>37</v>
      </c>
      <c r="C30" s="664"/>
      <c r="D30" s="672">
        <f>5293+1683</f>
        <v>6976</v>
      </c>
      <c r="E30" s="672">
        <f>4683+1683</f>
        <v>6366</v>
      </c>
      <c r="F30" s="664">
        <f>3551+370+598+61+17+10+540+1688</f>
        <v>6835</v>
      </c>
      <c r="G30" s="664">
        <f>3571+570+598+54+10+31+493+1735</f>
        <v>7062</v>
      </c>
      <c r="H30" s="797">
        <f t="shared" si="0"/>
        <v>13811</v>
      </c>
      <c r="I30" s="833">
        <f t="shared" si="1"/>
        <v>13428</v>
      </c>
    </row>
    <row r="31" spans="1:9">
      <c r="A31" s="643"/>
      <c r="B31" s="798" t="s">
        <v>38</v>
      </c>
      <c r="C31" s="664"/>
      <c r="D31" s="672">
        <f>1354+224+1683</f>
        <v>3261</v>
      </c>
      <c r="E31" s="672">
        <f>944+224+1683-19</f>
        <v>2832</v>
      </c>
      <c r="F31" s="664">
        <f>797+214+544+655+9+3+83+299</f>
        <v>2604</v>
      </c>
      <c r="G31" s="664">
        <f>638+470+641+655+1+2+2+182</f>
        <v>2591</v>
      </c>
      <c r="H31" s="797">
        <f t="shared" si="0"/>
        <v>5865</v>
      </c>
      <c r="I31" s="833">
        <f t="shared" si="1"/>
        <v>5423</v>
      </c>
    </row>
    <row r="32" ht="15" spans="1:9">
      <c r="A32" s="643"/>
      <c r="B32" s="799" t="s">
        <v>39</v>
      </c>
      <c r="C32" s="800"/>
      <c r="D32" s="801">
        <f>354</f>
        <v>354</v>
      </c>
      <c r="E32" s="801">
        <f>423-4</f>
        <v>419</v>
      </c>
      <c r="F32" s="800">
        <f>887+469+654+19+1+133+441</f>
        <v>2604</v>
      </c>
      <c r="G32" s="800">
        <f>662+605+654+15+2+127+455</f>
        <v>2520</v>
      </c>
      <c r="H32" s="802">
        <f t="shared" si="0"/>
        <v>2958</v>
      </c>
      <c r="I32" s="834">
        <f t="shared" si="1"/>
        <v>2939</v>
      </c>
    </row>
    <row r="33" ht="19.5" customHeight="1" spans="1:9">
      <c r="A33" s="643"/>
      <c r="B33" s="803" t="s">
        <v>40</v>
      </c>
      <c r="C33" s="773"/>
      <c r="D33" s="804">
        <f t="shared" ref="D33:I33" si="2">SUM(D27:D32)</f>
        <v>18586</v>
      </c>
      <c r="E33" s="804">
        <f t="shared" si="2"/>
        <v>17081</v>
      </c>
      <c r="F33" s="804">
        <f t="shared" si="2"/>
        <v>16994</v>
      </c>
      <c r="G33" s="804">
        <f t="shared" si="2"/>
        <v>17296</v>
      </c>
      <c r="H33" s="804">
        <f t="shared" si="2"/>
        <v>35580</v>
      </c>
      <c r="I33" s="835">
        <f t="shared" si="2"/>
        <v>34377</v>
      </c>
    </row>
    <row r="34" spans="1:9">
      <c r="A34" s="643"/>
      <c r="B34" s="643"/>
      <c r="C34" s="643"/>
      <c r="D34" s="643"/>
      <c r="E34" s="643"/>
      <c r="F34" s="805"/>
      <c r="G34" s="805"/>
      <c r="H34" s="643"/>
      <c r="I34" s="643"/>
    </row>
    <row r="35" spans="1:9">
      <c r="A35" s="643" t="s">
        <v>41</v>
      </c>
      <c r="B35" s="643"/>
      <c r="C35" s="643"/>
      <c r="D35" s="643"/>
      <c r="E35" s="643"/>
      <c r="F35" s="644"/>
      <c r="G35" s="644"/>
      <c r="H35" s="643"/>
      <c r="I35" s="643"/>
    </row>
    <row r="36" spans="1:9">
      <c r="A36" s="643"/>
      <c r="B36" s="643" t="s">
        <v>42</v>
      </c>
      <c r="C36" s="643"/>
      <c r="D36" s="643"/>
      <c r="E36" s="643"/>
      <c r="F36" s="643"/>
      <c r="G36" s="643"/>
      <c r="H36" s="643"/>
      <c r="I36" s="643"/>
    </row>
    <row r="37" ht="25.5" spans="1:9">
      <c r="A37" s="643"/>
      <c r="B37" s="806"/>
      <c r="C37" s="807"/>
      <c r="D37" s="807"/>
      <c r="E37" s="808"/>
      <c r="F37" s="663" t="s">
        <v>43</v>
      </c>
      <c r="G37" s="663" t="s">
        <v>44</v>
      </c>
      <c r="H37" s="670" t="s">
        <v>45</v>
      </c>
      <c r="I37" s="670" t="s">
        <v>46</v>
      </c>
    </row>
    <row r="38" spans="1:10">
      <c r="A38" s="643"/>
      <c r="B38" s="809" t="s">
        <v>47</v>
      </c>
      <c r="C38" s="810"/>
      <c r="D38" s="810"/>
      <c r="E38" s="811"/>
      <c r="F38" s="812">
        <v>2</v>
      </c>
      <c r="G38" s="812">
        <v>1</v>
      </c>
      <c r="H38" s="812">
        <v>3</v>
      </c>
      <c r="I38" s="812">
        <v>3</v>
      </c>
      <c r="J38" s="836"/>
    </row>
    <row r="39" spans="1:10">
      <c r="A39" s="643"/>
      <c r="B39" s="809" t="s">
        <v>48</v>
      </c>
      <c r="C39" s="810"/>
      <c r="D39" s="810"/>
      <c r="E39" s="811"/>
      <c r="F39" s="812">
        <v>8</v>
      </c>
      <c r="G39" s="812">
        <v>0</v>
      </c>
      <c r="H39" s="812">
        <v>6</v>
      </c>
      <c r="I39" s="812">
        <v>8</v>
      </c>
      <c r="J39" s="836"/>
    </row>
    <row r="40" spans="1:10">
      <c r="A40" s="643"/>
      <c r="B40" s="809" t="s">
        <v>49</v>
      </c>
      <c r="C40" s="810"/>
      <c r="D40" s="810"/>
      <c r="E40" s="811"/>
      <c r="F40" s="812">
        <v>2</v>
      </c>
      <c r="G40" s="812">
        <v>0</v>
      </c>
      <c r="H40" s="812">
        <v>1</v>
      </c>
      <c r="I40" s="812">
        <v>2</v>
      </c>
      <c r="J40" s="836"/>
    </row>
    <row r="41" spans="1:10">
      <c r="A41" s="643"/>
      <c r="B41" s="809" t="s">
        <v>50</v>
      </c>
      <c r="C41" s="810"/>
      <c r="D41" s="810"/>
      <c r="E41" s="811"/>
      <c r="F41" s="812">
        <v>0</v>
      </c>
      <c r="G41" s="812">
        <v>0</v>
      </c>
      <c r="H41" s="812">
        <v>0</v>
      </c>
      <c r="I41" s="812">
        <v>0</v>
      </c>
      <c r="J41" s="836"/>
    </row>
    <row r="42" spans="1:10">
      <c r="A42" s="643"/>
      <c r="B42" s="813" t="s">
        <v>51</v>
      </c>
      <c r="C42" s="813"/>
      <c r="D42" s="813"/>
      <c r="E42" s="813"/>
      <c r="F42" s="814">
        <v>2</v>
      </c>
      <c r="G42" s="814">
        <v>0</v>
      </c>
      <c r="H42" s="814">
        <v>1</v>
      </c>
      <c r="I42" s="814">
        <v>2</v>
      </c>
      <c r="J42" s="836"/>
    </row>
    <row r="43" spans="1:9">
      <c r="A43" s="643"/>
      <c r="B43" s="643"/>
      <c r="C43" s="643"/>
      <c r="D43" s="643"/>
      <c r="E43" s="643"/>
      <c r="F43" s="643"/>
      <c r="G43" s="643"/>
      <c r="H43" s="643"/>
      <c r="I43" s="643"/>
    </row>
    <row r="44" spans="1:9">
      <c r="A44" s="643" t="s">
        <v>52</v>
      </c>
      <c r="B44" s="643"/>
      <c r="C44" s="643"/>
      <c r="D44" s="643"/>
      <c r="E44" s="643"/>
      <c r="F44" s="643"/>
      <c r="G44" s="643"/>
      <c r="H44" s="643"/>
      <c r="I44" s="643"/>
    </row>
    <row r="45" spans="1:9">
      <c r="A45" s="643"/>
      <c r="B45" s="643"/>
      <c r="C45" s="643"/>
      <c r="D45" s="643"/>
      <c r="E45" s="643"/>
      <c r="F45" s="643"/>
      <c r="G45" s="643"/>
      <c r="H45" s="643"/>
      <c r="I45" s="643"/>
    </row>
    <row r="46" spans="1:9">
      <c r="A46" s="643"/>
      <c r="B46" s="643" t="s">
        <v>53</v>
      </c>
      <c r="C46" s="643"/>
      <c r="D46" s="643"/>
      <c r="E46" s="643"/>
      <c r="F46" s="643"/>
      <c r="G46" s="643"/>
      <c r="H46" s="643"/>
      <c r="I46" s="643"/>
    </row>
    <row r="47" spans="1:9">
      <c r="A47" s="643"/>
      <c r="B47" s="643" t="s">
        <v>54</v>
      </c>
      <c r="C47" s="643"/>
      <c r="D47" s="643"/>
      <c r="E47" s="643"/>
      <c r="F47" s="643"/>
      <c r="G47" s="643"/>
      <c r="H47" s="643"/>
      <c r="I47" s="643"/>
    </row>
    <row r="48" spans="1:10">
      <c r="A48" s="643"/>
      <c r="B48" s="664" t="s">
        <v>55</v>
      </c>
      <c r="C48" s="664"/>
      <c r="D48" s="664"/>
      <c r="E48" s="672" t="s">
        <v>32</v>
      </c>
      <c r="F48" s="672"/>
      <c r="G48" s="815" t="s">
        <v>33</v>
      </c>
      <c r="H48" s="816"/>
      <c r="I48" s="837"/>
      <c r="J48" s="736"/>
    </row>
    <row r="49" spans="1:10">
      <c r="A49" s="643"/>
      <c r="B49" s="664"/>
      <c r="C49" s="664"/>
      <c r="D49" s="664"/>
      <c r="E49" s="664" t="s">
        <v>56</v>
      </c>
      <c r="F49" s="817" t="s">
        <v>57</v>
      </c>
      <c r="G49" s="664" t="s">
        <v>56</v>
      </c>
      <c r="H49" s="817" t="s">
        <v>58</v>
      </c>
      <c r="I49" s="817" t="s">
        <v>57</v>
      </c>
      <c r="J49" s="736"/>
    </row>
    <row r="50" spans="1:10">
      <c r="A50" s="643"/>
      <c r="B50" s="664" t="s">
        <v>29</v>
      </c>
      <c r="C50" s="664"/>
      <c r="D50" s="664"/>
      <c r="E50" s="672">
        <v>8</v>
      </c>
      <c r="F50" s="672">
        <v>4</v>
      </c>
      <c r="G50" s="672">
        <v>5</v>
      </c>
      <c r="H50" s="818">
        <v>0</v>
      </c>
      <c r="I50" s="672">
        <v>3</v>
      </c>
      <c r="J50" s="736"/>
    </row>
    <row r="51" spans="1:10">
      <c r="A51" s="643"/>
      <c r="B51" s="664" t="s">
        <v>30</v>
      </c>
      <c r="C51" s="664"/>
      <c r="D51" s="664"/>
      <c r="E51" s="672">
        <v>0</v>
      </c>
      <c r="F51" s="672">
        <v>0</v>
      </c>
      <c r="G51" s="672">
        <v>1</v>
      </c>
      <c r="H51" s="672">
        <v>0</v>
      </c>
      <c r="I51" s="672">
        <v>0</v>
      </c>
      <c r="J51" s="736"/>
    </row>
    <row r="52" spans="1:9">
      <c r="A52" s="643"/>
      <c r="B52" s="643"/>
      <c r="C52" s="643"/>
      <c r="D52" s="643"/>
      <c r="E52" s="643"/>
      <c r="F52" s="643"/>
      <c r="G52" s="643"/>
      <c r="H52" s="643"/>
      <c r="I52" s="643"/>
    </row>
    <row r="53" spans="1:9">
      <c r="A53" s="643"/>
      <c r="B53" s="643" t="s">
        <v>59</v>
      </c>
      <c r="C53" s="643"/>
      <c r="D53" s="643"/>
      <c r="E53" s="643"/>
      <c r="F53" s="643"/>
      <c r="G53" s="643"/>
      <c r="H53" s="643"/>
      <c r="I53" s="643"/>
    </row>
    <row r="54" spans="1:10">
      <c r="A54" s="643"/>
      <c r="B54" s="664" t="s">
        <v>55</v>
      </c>
      <c r="C54" s="664"/>
      <c r="D54" s="664"/>
      <c r="E54" s="672" t="s">
        <v>32</v>
      </c>
      <c r="F54" s="672"/>
      <c r="G54" s="815" t="s">
        <v>33</v>
      </c>
      <c r="H54" s="816"/>
      <c r="I54" s="837"/>
      <c r="J54" s="736"/>
    </row>
    <row r="55" spans="1:10">
      <c r="A55" s="643"/>
      <c r="B55" s="664"/>
      <c r="C55" s="664"/>
      <c r="D55" s="664"/>
      <c r="E55" s="664" t="s">
        <v>56</v>
      </c>
      <c r="F55" s="817" t="s">
        <v>57</v>
      </c>
      <c r="G55" s="664" t="s">
        <v>56</v>
      </c>
      <c r="H55" s="817" t="s">
        <v>58</v>
      </c>
      <c r="I55" s="817" t="s">
        <v>57</v>
      </c>
      <c r="J55" s="736"/>
    </row>
    <row r="56" spans="1:10">
      <c r="A56" s="643"/>
      <c r="B56" s="664" t="s">
        <v>29</v>
      </c>
      <c r="C56" s="664"/>
      <c r="D56" s="664"/>
      <c r="E56" s="819">
        <v>1</v>
      </c>
      <c r="F56" s="819">
        <v>0</v>
      </c>
      <c r="G56" s="819">
        <v>0</v>
      </c>
      <c r="H56" s="819">
        <v>0</v>
      </c>
      <c r="I56" s="819">
        <v>2</v>
      </c>
      <c r="J56" s="736"/>
    </row>
    <row r="57" spans="1:10">
      <c r="A57" s="643"/>
      <c r="B57" s="664" t="s">
        <v>30</v>
      </c>
      <c r="C57" s="664"/>
      <c r="D57" s="664"/>
      <c r="E57" s="672">
        <v>5</v>
      </c>
      <c r="F57" s="672">
        <v>17</v>
      </c>
      <c r="G57" s="672">
        <v>2</v>
      </c>
      <c r="H57" s="672">
        <v>6</v>
      </c>
      <c r="I57" s="672">
        <v>19</v>
      </c>
      <c r="J57" s="736"/>
    </row>
    <row r="58" spans="1:9">
      <c r="A58" s="643"/>
      <c r="B58" s="139"/>
      <c r="C58" s="139"/>
      <c r="D58" s="139"/>
      <c r="E58" s="139"/>
      <c r="F58" s="139"/>
      <c r="G58" s="139"/>
      <c r="H58" s="139"/>
      <c r="I58" s="139"/>
    </row>
    <row r="59" spans="1:9">
      <c r="A59" s="643"/>
      <c r="B59" s="643" t="s">
        <v>60</v>
      </c>
      <c r="C59" s="139"/>
      <c r="D59" s="139"/>
      <c r="E59" s="139"/>
      <c r="F59" s="139"/>
      <c r="G59" s="139"/>
      <c r="H59" s="139"/>
      <c r="I59" s="139"/>
    </row>
    <row r="60" spans="1:9">
      <c r="A60" s="643"/>
      <c r="B60" s="664" t="s">
        <v>55</v>
      </c>
      <c r="C60" s="664"/>
      <c r="D60" s="664"/>
      <c r="E60" s="672" t="s">
        <v>32</v>
      </c>
      <c r="F60" s="672"/>
      <c r="G60" s="815" t="s">
        <v>33</v>
      </c>
      <c r="H60" s="816"/>
      <c r="I60" s="837"/>
    </row>
    <row r="61" ht="20.25" customHeight="1" spans="1:9">
      <c r="A61" s="643"/>
      <c r="B61" s="664"/>
      <c r="C61" s="664"/>
      <c r="D61" s="664"/>
      <c r="E61" s="664" t="s">
        <v>56</v>
      </c>
      <c r="F61" s="817" t="s">
        <v>57</v>
      </c>
      <c r="G61" s="664" t="s">
        <v>56</v>
      </c>
      <c r="H61" s="817" t="s">
        <v>58</v>
      </c>
      <c r="I61" s="817" t="s">
        <v>57</v>
      </c>
    </row>
    <row r="62" spans="1:9">
      <c r="A62" s="643"/>
      <c r="B62" s="664" t="s">
        <v>29</v>
      </c>
      <c r="C62" s="664"/>
      <c r="D62" s="664"/>
      <c r="E62" s="819">
        <f t="shared" ref="E62:I62" si="3">SUM(E56+E50)</f>
        <v>9</v>
      </c>
      <c r="F62" s="819">
        <f t="shared" si="3"/>
        <v>4</v>
      </c>
      <c r="G62" s="819">
        <f t="shared" si="3"/>
        <v>5</v>
      </c>
      <c r="H62" s="819">
        <f t="shared" si="3"/>
        <v>0</v>
      </c>
      <c r="I62" s="819">
        <f t="shared" si="3"/>
        <v>5</v>
      </c>
    </row>
    <row r="63" spans="1:9">
      <c r="A63" s="643"/>
      <c r="B63" s="664" t="s">
        <v>30</v>
      </c>
      <c r="C63" s="664"/>
      <c r="D63" s="664"/>
      <c r="E63" s="672">
        <f t="shared" ref="E63:I63" si="4">SUM(E57+E51)</f>
        <v>5</v>
      </c>
      <c r="F63" s="672">
        <f t="shared" si="4"/>
        <v>17</v>
      </c>
      <c r="G63" s="672">
        <f t="shared" si="4"/>
        <v>3</v>
      </c>
      <c r="H63" s="672">
        <f t="shared" si="4"/>
        <v>6</v>
      </c>
      <c r="I63" s="672">
        <f t="shared" si="4"/>
        <v>19</v>
      </c>
    </row>
    <row r="64" spans="1:9">
      <c r="A64" s="643"/>
      <c r="B64" s="139"/>
      <c r="C64" s="139"/>
      <c r="D64" s="139"/>
      <c r="E64" s="139"/>
      <c r="F64" s="139"/>
      <c r="G64" s="139"/>
      <c r="H64" s="139"/>
      <c r="I64" s="139"/>
    </row>
    <row r="65" spans="1:9">
      <c r="A65" s="643"/>
      <c r="B65" s="643" t="s">
        <v>61</v>
      </c>
      <c r="C65" s="139"/>
      <c r="D65" s="139"/>
      <c r="E65" s="139"/>
      <c r="F65" s="139"/>
      <c r="G65" s="139"/>
      <c r="H65" s="139"/>
      <c r="I65" s="139"/>
    </row>
    <row r="66" spans="1:9">
      <c r="A66" s="643"/>
      <c r="B66" s="139" t="s">
        <v>62</v>
      </c>
      <c r="C66" s="139"/>
      <c r="D66" s="139"/>
      <c r="E66" s="139"/>
      <c r="F66" s="139"/>
      <c r="G66" s="139"/>
      <c r="H66" s="139"/>
      <c r="I66" s="139"/>
    </row>
    <row r="67" spans="1:9">
      <c r="A67" s="643"/>
      <c r="B67" s="664" t="s">
        <v>63</v>
      </c>
      <c r="C67" s="664"/>
      <c r="D67" s="664"/>
      <c r="E67" s="672" t="s">
        <v>64</v>
      </c>
      <c r="F67" s="672"/>
      <c r="G67" s="672" t="s">
        <v>65</v>
      </c>
      <c r="H67" s="672"/>
      <c r="I67" s="139"/>
    </row>
    <row r="68" ht="26.25" customHeight="1" spans="1:9">
      <c r="A68" s="643"/>
      <c r="B68" s="664"/>
      <c r="C68" s="664"/>
      <c r="D68" s="664"/>
      <c r="E68" s="838" t="s">
        <v>29</v>
      </c>
      <c r="F68" s="838" t="s">
        <v>30</v>
      </c>
      <c r="G68" s="838" t="s">
        <v>29</v>
      </c>
      <c r="H68" s="838" t="s">
        <v>30</v>
      </c>
      <c r="I68" s="139"/>
    </row>
    <row r="69" spans="1:9">
      <c r="A69" s="643"/>
      <c r="B69" s="664" t="s">
        <v>66</v>
      </c>
      <c r="C69" s="664"/>
      <c r="D69" s="664"/>
      <c r="E69" s="672">
        <v>7</v>
      </c>
      <c r="F69" s="672">
        <v>0</v>
      </c>
      <c r="G69" s="672">
        <v>0</v>
      </c>
      <c r="H69" s="672">
        <v>1</v>
      </c>
      <c r="I69" s="139"/>
    </row>
    <row r="70" spans="1:9">
      <c r="A70" s="643"/>
      <c r="B70" s="672" t="s">
        <v>67</v>
      </c>
      <c r="C70" s="672"/>
      <c r="D70" s="672"/>
      <c r="E70" s="672">
        <v>0</v>
      </c>
      <c r="F70" s="672">
        <v>0</v>
      </c>
      <c r="G70" s="672">
        <v>0</v>
      </c>
      <c r="H70" s="672">
        <v>3</v>
      </c>
      <c r="I70" s="139"/>
    </row>
    <row r="71" spans="1:9">
      <c r="A71" s="643"/>
      <c r="B71" s="672" t="s">
        <v>68</v>
      </c>
      <c r="C71" s="672"/>
      <c r="D71" s="672"/>
      <c r="E71" s="672">
        <v>0</v>
      </c>
      <c r="F71" s="672">
        <v>0</v>
      </c>
      <c r="G71" s="672">
        <v>0</v>
      </c>
      <c r="H71" s="672">
        <v>3</v>
      </c>
      <c r="I71" s="139"/>
    </row>
    <row r="72" spans="1:9">
      <c r="A72" s="643"/>
      <c r="B72" s="672" t="s">
        <v>69</v>
      </c>
      <c r="C72" s="672"/>
      <c r="D72" s="672"/>
      <c r="E72" s="672">
        <v>0</v>
      </c>
      <c r="F72" s="672">
        <v>0</v>
      </c>
      <c r="G72" s="672">
        <v>0</v>
      </c>
      <c r="H72" s="672">
        <v>0</v>
      </c>
      <c r="I72" s="139"/>
    </row>
    <row r="73" spans="1:9">
      <c r="A73" s="643"/>
      <c r="B73" s="672" t="s">
        <v>70</v>
      </c>
      <c r="C73" s="672"/>
      <c r="D73" s="672"/>
      <c r="E73" s="672">
        <v>0</v>
      </c>
      <c r="F73" s="672">
        <v>0</v>
      </c>
      <c r="G73" s="672">
        <v>0</v>
      </c>
      <c r="H73" s="672">
        <v>1</v>
      </c>
      <c r="I73" s="139"/>
    </row>
    <row r="74" spans="1:9">
      <c r="A74" s="643"/>
      <c r="B74" s="672" t="s">
        <v>71</v>
      </c>
      <c r="C74" s="672"/>
      <c r="D74" s="672"/>
      <c r="E74" s="672">
        <v>0</v>
      </c>
      <c r="F74" s="672">
        <v>1</v>
      </c>
      <c r="G74" s="672">
        <v>1</v>
      </c>
      <c r="H74" s="672">
        <v>1</v>
      </c>
      <c r="I74" s="139"/>
    </row>
    <row r="75" spans="1:9">
      <c r="A75" s="643"/>
      <c r="B75" s="674" t="s">
        <v>72</v>
      </c>
      <c r="C75" s="674"/>
      <c r="D75" s="674"/>
      <c r="E75" s="672">
        <v>3</v>
      </c>
      <c r="F75" s="672">
        <v>0</v>
      </c>
      <c r="G75" s="672">
        <v>0</v>
      </c>
      <c r="H75" s="672">
        <v>2</v>
      </c>
      <c r="I75" s="139"/>
    </row>
    <row r="76" spans="1:9">
      <c r="A76" s="643"/>
      <c r="B76" s="674" t="s">
        <v>73</v>
      </c>
      <c r="C76" s="674"/>
      <c r="D76" s="674"/>
      <c r="E76" s="672">
        <v>1</v>
      </c>
      <c r="F76" s="672">
        <v>0</v>
      </c>
      <c r="G76" s="672">
        <v>0</v>
      </c>
      <c r="H76" s="672">
        <v>0</v>
      </c>
      <c r="I76" s="139"/>
    </row>
    <row r="77" customHeight="1" spans="1:9">
      <c r="A77" s="643"/>
      <c r="B77" s="672" t="s">
        <v>74</v>
      </c>
      <c r="C77" s="672"/>
      <c r="D77" s="672"/>
      <c r="E77" s="672">
        <v>1</v>
      </c>
      <c r="F77" s="672">
        <v>0</v>
      </c>
      <c r="G77" s="672">
        <v>0</v>
      </c>
      <c r="H77" s="672">
        <v>1</v>
      </c>
      <c r="I77" s="139"/>
    </row>
    <row r="78" customHeight="1" spans="1:9">
      <c r="A78" s="643"/>
      <c r="B78" s="674" t="s">
        <v>75</v>
      </c>
      <c r="C78" s="674"/>
      <c r="D78" s="674"/>
      <c r="E78" s="672">
        <v>0</v>
      </c>
      <c r="F78" s="672">
        <v>0</v>
      </c>
      <c r="G78" s="672">
        <v>0</v>
      </c>
      <c r="H78" s="672">
        <v>0</v>
      </c>
      <c r="I78" s="139"/>
    </row>
    <row r="79" spans="1:9">
      <c r="A79" s="643"/>
      <c r="B79" s="674" t="s">
        <v>76</v>
      </c>
      <c r="C79" s="674"/>
      <c r="D79" s="674"/>
      <c r="E79" s="672">
        <v>0</v>
      </c>
      <c r="F79" s="672">
        <v>0</v>
      </c>
      <c r="G79" s="672">
        <v>0</v>
      </c>
      <c r="H79" s="672">
        <v>0</v>
      </c>
      <c r="I79" s="139"/>
    </row>
    <row r="80" spans="1:9">
      <c r="A80" s="643"/>
      <c r="B80" s="672" t="s">
        <v>77</v>
      </c>
      <c r="C80" s="672"/>
      <c r="D80" s="672"/>
      <c r="E80" s="672">
        <v>1</v>
      </c>
      <c r="F80" s="672">
        <v>0</v>
      </c>
      <c r="G80" s="672">
        <v>0</v>
      </c>
      <c r="H80" s="672">
        <v>1</v>
      </c>
      <c r="I80" s="139"/>
    </row>
    <row r="81" spans="1:9">
      <c r="A81" s="643"/>
      <c r="B81" s="839" t="s">
        <v>78</v>
      </c>
      <c r="C81" s="840"/>
      <c r="D81" s="841"/>
      <c r="E81" s="841">
        <f>SUM(E69:E80)</f>
        <v>13</v>
      </c>
      <c r="F81" s="841">
        <f t="shared" ref="E81:H81" si="5">SUM(F69:F80)</f>
        <v>1</v>
      </c>
      <c r="G81" s="841">
        <f t="shared" si="5"/>
        <v>1</v>
      </c>
      <c r="H81" s="841">
        <f t="shared" si="5"/>
        <v>13</v>
      </c>
      <c r="I81" s="139"/>
    </row>
    <row r="82" ht="21.75" customHeight="1" spans="1:9">
      <c r="A82" s="643"/>
      <c r="B82" s="654" t="s">
        <v>79</v>
      </c>
      <c r="C82" s="139"/>
      <c r="D82" s="139"/>
      <c r="E82" s="139"/>
      <c r="F82" s="139"/>
      <c r="G82" s="139"/>
      <c r="H82" s="139"/>
      <c r="I82" s="139"/>
    </row>
    <row r="83" spans="1:9">
      <c r="A83" s="643"/>
      <c r="B83" s="664" t="s">
        <v>63</v>
      </c>
      <c r="C83" s="664"/>
      <c r="D83" s="664"/>
      <c r="E83" s="672" t="s">
        <v>64</v>
      </c>
      <c r="F83" s="672"/>
      <c r="G83" s="672" t="s">
        <v>65</v>
      </c>
      <c r="H83" s="672"/>
      <c r="I83" s="139"/>
    </row>
    <row r="84" ht="22.5" spans="1:9">
      <c r="A84" s="643"/>
      <c r="B84" s="664"/>
      <c r="C84" s="664"/>
      <c r="D84" s="664"/>
      <c r="E84" s="817" t="s">
        <v>29</v>
      </c>
      <c r="F84" s="842" t="s">
        <v>30</v>
      </c>
      <c r="G84" s="843" t="s">
        <v>29</v>
      </c>
      <c r="H84" s="842" t="s">
        <v>30</v>
      </c>
      <c r="I84" s="139"/>
    </row>
    <row r="85" spans="1:9">
      <c r="A85" s="643"/>
      <c r="B85" s="672" t="s">
        <v>80</v>
      </c>
      <c r="C85" s="672"/>
      <c r="D85" s="672"/>
      <c r="E85" s="666">
        <v>2</v>
      </c>
      <c r="F85" s="672">
        <v>0</v>
      </c>
      <c r="G85" s="672">
        <v>0</v>
      </c>
      <c r="H85" s="672">
        <v>10</v>
      </c>
      <c r="I85" s="139"/>
    </row>
    <row r="86" spans="1:9">
      <c r="A86" s="643"/>
      <c r="B86" s="672" t="s">
        <v>81</v>
      </c>
      <c r="C86" s="672"/>
      <c r="D86" s="672"/>
      <c r="E86" s="666">
        <v>0</v>
      </c>
      <c r="F86" s="672">
        <v>0</v>
      </c>
      <c r="G86" s="672">
        <v>0</v>
      </c>
      <c r="H86" s="672">
        <v>5</v>
      </c>
      <c r="I86" s="139"/>
    </row>
    <row r="87" spans="1:9">
      <c r="A87" s="643"/>
      <c r="B87" s="672" t="s">
        <v>82</v>
      </c>
      <c r="C87" s="672"/>
      <c r="D87" s="672"/>
      <c r="E87" s="666">
        <v>0</v>
      </c>
      <c r="F87" s="672">
        <v>0</v>
      </c>
      <c r="G87" s="672">
        <v>1</v>
      </c>
      <c r="H87" s="672">
        <v>3</v>
      </c>
      <c r="I87" s="139"/>
    </row>
    <row r="88" customHeight="1" spans="1:9">
      <c r="A88" s="643"/>
      <c r="B88" s="665" t="s">
        <v>83</v>
      </c>
      <c r="C88" s="673"/>
      <c r="D88" s="704"/>
      <c r="E88" s="666">
        <v>0</v>
      </c>
      <c r="F88" s="672">
        <v>0</v>
      </c>
      <c r="G88" s="672">
        <v>0</v>
      </c>
      <c r="H88" s="672">
        <v>1</v>
      </c>
      <c r="I88" s="139"/>
    </row>
    <row r="89" spans="1:9">
      <c r="A89" s="643"/>
      <c r="B89" s="665" t="s">
        <v>84</v>
      </c>
      <c r="C89" s="673"/>
      <c r="D89" s="704"/>
      <c r="E89" s="666">
        <v>1</v>
      </c>
      <c r="F89" s="672">
        <v>0</v>
      </c>
      <c r="G89" s="672">
        <v>0</v>
      </c>
      <c r="H89" s="672">
        <v>5</v>
      </c>
      <c r="I89" s="139"/>
    </row>
    <row r="90" customHeight="1" spans="1:9">
      <c r="A90" s="643"/>
      <c r="B90" s="675" t="s">
        <v>85</v>
      </c>
      <c r="C90" s="676"/>
      <c r="D90" s="705"/>
      <c r="E90" s="666">
        <v>1</v>
      </c>
      <c r="F90" s="672">
        <v>0</v>
      </c>
      <c r="G90" s="672">
        <v>0</v>
      </c>
      <c r="H90" s="672">
        <v>0</v>
      </c>
      <c r="I90" s="139"/>
    </row>
    <row r="91" spans="1:9">
      <c r="A91" s="643"/>
      <c r="B91" s="665" t="s">
        <v>86</v>
      </c>
      <c r="C91" s="673"/>
      <c r="D91" s="704"/>
      <c r="E91" s="666">
        <v>2</v>
      </c>
      <c r="F91" s="672">
        <v>0</v>
      </c>
      <c r="G91" s="672">
        <v>0</v>
      </c>
      <c r="H91" s="672">
        <v>2</v>
      </c>
      <c r="I91" s="139"/>
    </row>
    <row r="92" spans="1:9">
      <c r="A92" s="643"/>
      <c r="B92" s="844" t="s">
        <v>77</v>
      </c>
      <c r="C92" s="845"/>
      <c r="D92" s="846"/>
      <c r="E92" s="666">
        <v>1</v>
      </c>
      <c r="F92" s="672">
        <v>0</v>
      </c>
      <c r="G92" s="672">
        <v>1</v>
      </c>
      <c r="H92" s="672">
        <v>10</v>
      </c>
      <c r="I92" s="139"/>
    </row>
    <row r="93" spans="1:9">
      <c r="A93" s="643"/>
      <c r="B93" s="683" t="s">
        <v>78</v>
      </c>
      <c r="C93" s="683"/>
      <c r="D93" s="683"/>
      <c r="E93" s="841">
        <f>SUM(E85:E92)</f>
        <v>7</v>
      </c>
      <c r="F93" s="841">
        <f t="shared" ref="E93:H93" si="6">SUM(F85:F92)</f>
        <v>0</v>
      </c>
      <c r="G93" s="841">
        <f t="shared" si="6"/>
        <v>2</v>
      </c>
      <c r="H93" s="841">
        <f t="shared" si="6"/>
        <v>36</v>
      </c>
      <c r="I93" s="139"/>
    </row>
    <row r="94" ht="19.5" customHeight="1" spans="1:9">
      <c r="A94" s="643"/>
      <c r="B94" s="669" t="s">
        <v>87</v>
      </c>
      <c r="C94" s="847"/>
      <c r="D94" s="847"/>
      <c r="E94" s="805"/>
      <c r="F94" s="805"/>
      <c r="G94" s="805"/>
      <c r="H94" s="805"/>
      <c r="I94" s="139"/>
    </row>
    <row r="95" spans="1:9">
      <c r="A95" s="643"/>
      <c r="B95" s="672" t="s">
        <v>88</v>
      </c>
      <c r="C95" s="672"/>
      <c r="D95" s="672"/>
      <c r="E95" s="664" t="s">
        <v>89</v>
      </c>
      <c r="F95" s="664"/>
      <c r="G95" s="664" t="s">
        <v>90</v>
      </c>
      <c r="H95" s="664"/>
      <c r="I95" s="672" t="s">
        <v>91</v>
      </c>
    </row>
    <row r="96" spans="1:9">
      <c r="A96" s="643"/>
      <c r="B96" s="664" t="s">
        <v>64</v>
      </c>
      <c r="C96" s="664"/>
      <c r="D96" s="664"/>
      <c r="E96" s="848">
        <v>3</v>
      </c>
      <c r="F96" s="848"/>
      <c r="G96" s="848">
        <v>5</v>
      </c>
      <c r="H96" s="848"/>
      <c r="I96" s="819">
        <v>4</v>
      </c>
    </row>
    <row r="97" spans="1:9">
      <c r="A97" s="643"/>
      <c r="B97" s="664" t="s">
        <v>92</v>
      </c>
      <c r="C97" s="664"/>
      <c r="D97" s="664"/>
      <c r="E97" s="848">
        <v>2</v>
      </c>
      <c r="F97" s="848"/>
      <c r="G97" s="848">
        <v>3</v>
      </c>
      <c r="H97" s="848"/>
      <c r="I97" s="819">
        <v>2</v>
      </c>
    </row>
    <row r="98" spans="1:9">
      <c r="A98" s="643"/>
      <c r="B98" s="849"/>
      <c r="C98" s="849"/>
      <c r="D98" s="849"/>
      <c r="E98" s="805"/>
      <c r="F98" s="805"/>
      <c r="G98" s="805"/>
      <c r="H98" s="805"/>
      <c r="I98" s="818"/>
    </row>
    <row r="99" spans="1:9">
      <c r="A99" s="643" t="s">
        <v>93</v>
      </c>
      <c r="B99" s="139"/>
      <c r="C99" s="139"/>
      <c r="D99" s="139"/>
      <c r="E99" s="139"/>
      <c r="F99" s="139"/>
      <c r="G99" s="139"/>
      <c r="H99" s="139"/>
      <c r="I99" s="139"/>
    </row>
    <row r="100" spans="1:9">
      <c r="A100" s="643"/>
      <c r="B100" s="664" t="s">
        <v>88</v>
      </c>
      <c r="C100" s="664"/>
      <c r="D100" s="672" t="s">
        <v>56</v>
      </c>
      <c r="E100" s="672"/>
      <c r="F100" s="672" t="s">
        <v>57</v>
      </c>
      <c r="G100" s="672"/>
      <c r="H100" s="672" t="s">
        <v>40</v>
      </c>
      <c r="I100" s="672"/>
    </row>
    <row r="101" spans="1:9">
      <c r="A101" s="643"/>
      <c r="B101" s="664"/>
      <c r="C101" s="664"/>
      <c r="D101" s="664" t="s">
        <v>94</v>
      </c>
      <c r="E101" s="664" t="s">
        <v>95</v>
      </c>
      <c r="F101" s="664" t="s">
        <v>94</v>
      </c>
      <c r="G101" s="664" t="s">
        <v>95</v>
      </c>
      <c r="H101" s="664" t="s">
        <v>94</v>
      </c>
      <c r="I101" s="664" t="s">
        <v>95</v>
      </c>
    </row>
    <row r="102" ht="15" spans="1:9">
      <c r="A102" s="643"/>
      <c r="B102" s="664" t="s">
        <v>96</v>
      </c>
      <c r="C102" s="664"/>
      <c r="D102" s="850">
        <v>14</v>
      </c>
      <c r="E102" s="680">
        <v>131307</v>
      </c>
      <c r="F102" s="851">
        <v>7</v>
      </c>
      <c r="G102" s="680">
        <v>42003</v>
      </c>
      <c r="H102" s="852">
        <f>SUM(F102+D102)</f>
        <v>21</v>
      </c>
      <c r="I102" s="866">
        <f>SUM(G102+E102)</f>
        <v>173310</v>
      </c>
    </row>
    <row r="103" ht="15" spans="1:9">
      <c r="A103" s="643"/>
      <c r="B103" s="664" t="s">
        <v>97</v>
      </c>
      <c r="C103" s="664"/>
      <c r="D103" s="672">
        <v>14</v>
      </c>
      <c r="E103" s="680">
        <v>285626</v>
      </c>
      <c r="F103" s="672">
        <v>38</v>
      </c>
      <c r="G103" s="680">
        <v>534286</v>
      </c>
      <c r="H103" s="852">
        <f>SUM(F103+D103)</f>
        <v>52</v>
      </c>
      <c r="I103" s="866">
        <f>SUM(G103+E103)</f>
        <v>819912</v>
      </c>
    </row>
    <row r="104" spans="1:9">
      <c r="A104" s="643"/>
      <c r="B104" s="139"/>
      <c r="C104" s="139"/>
      <c r="D104" s="818"/>
      <c r="E104" s="139"/>
      <c r="F104" s="139"/>
      <c r="G104" s="139"/>
      <c r="H104" s="853"/>
      <c r="I104" s="853"/>
    </row>
    <row r="105" spans="1:9">
      <c r="A105" s="643" t="s">
        <v>98</v>
      </c>
      <c r="B105" s="139"/>
      <c r="C105" s="139"/>
      <c r="D105" s="139"/>
      <c r="E105" s="139"/>
      <c r="F105" s="139"/>
      <c r="G105" s="139"/>
      <c r="H105" s="853"/>
      <c r="I105" s="853"/>
    </row>
    <row r="106" ht="22.5" spans="1:9">
      <c r="A106" s="643"/>
      <c r="B106" s="854" t="s">
        <v>88</v>
      </c>
      <c r="C106" s="855"/>
      <c r="D106" s="817" t="s">
        <v>99</v>
      </c>
      <c r="E106" s="817" t="s">
        <v>100</v>
      </c>
      <c r="F106" s="817"/>
      <c r="G106" s="856" t="s">
        <v>101</v>
      </c>
      <c r="H106" s="857" t="s">
        <v>102</v>
      </c>
      <c r="I106" s="867"/>
    </row>
    <row r="107" spans="1:9">
      <c r="A107" s="643"/>
      <c r="B107" s="858" t="s">
        <v>96</v>
      </c>
      <c r="C107" s="859"/>
      <c r="D107" s="852">
        <v>21</v>
      </c>
      <c r="E107" s="860">
        <v>173310</v>
      </c>
      <c r="F107" s="861"/>
      <c r="G107" s="852">
        <v>21</v>
      </c>
      <c r="H107" s="862" t="s">
        <v>103</v>
      </c>
      <c r="I107" s="862"/>
    </row>
    <row r="108" spans="1:9">
      <c r="A108" s="643"/>
      <c r="B108" s="858" t="s">
        <v>97</v>
      </c>
      <c r="C108" s="859"/>
      <c r="D108" s="852">
        <v>52</v>
      </c>
      <c r="E108" s="860">
        <v>819912</v>
      </c>
      <c r="F108" s="861"/>
      <c r="G108" s="852">
        <v>52</v>
      </c>
      <c r="H108" s="862" t="s">
        <v>103</v>
      </c>
      <c r="I108" s="862"/>
    </row>
    <row r="109" spans="1:9">
      <c r="A109" s="736"/>
      <c r="B109" s="139"/>
      <c r="C109" s="139"/>
      <c r="D109" s="139"/>
      <c r="E109" s="139"/>
      <c r="F109" s="139"/>
      <c r="G109" s="139"/>
      <c r="H109" s="139"/>
      <c r="I109" s="139"/>
    </row>
    <row r="110" spans="1:9">
      <c r="A110" s="736"/>
      <c r="B110" s="863"/>
      <c r="C110" s="863"/>
      <c r="D110" s="863"/>
      <c r="E110" s="863"/>
      <c r="F110" s="863"/>
      <c r="G110" s="863"/>
      <c r="H110" s="863"/>
      <c r="I110" s="863"/>
    </row>
    <row r="111" spans="1:9">
      <c r="A111" s="736"/>
      <c r="B111" s="139"/>
      <c r="C111" s="139"/>
      <c r="D111" s="139"/>
      <c r="E111" s="139"/>
      <c r="F111" s="139"/>
      <c r="G111" s="139"/>
      <c r="H111" s="863"/>
      <c r="I111" s="863"/>
    </row>
    <row r="112" spans="1:9">
      <c r="A112" s="643" t="s">
        <v>104</v>
      </c>
      <c r="B112" s="864"/>
      <c r="C112" s="139"/>
      <c r="D112" s="139"/>
      <c r="E112" s="139"/>
      <c r="F112" s="139"/>
      <c r="G112" s="139"/>
      <c r="H112" s="863"/>
      <c r="I112" s="863"/>
    </row>
    <row r="113" spans="1:9">
      <c r="A113" s="736"/>
      <c r="B113" s="139"/>
      <c r="C113" s="139"/>
      <c r="D113" s="139"/>
      <c r="E113" s="139"/>
      <c r="F113" s="139"/>
      <c r="G113" s="139"/>
      <c r="H113" s="863"/>
      <c r="I113" s="863"/>
    </row>
    <row r="114" spans="1:9">
      <c r="A114" s="736"/>
      <c r="B114" s="849" t="s">
        <v>105</v>
      </c>
      <c r="C114" s="849"/>
      <c r="D114" s="849"/>
      <c r="E114" s="849"/>
      <c r="F114" s="849"/>
      <c r="G114" s="849"/>
      <c r="H114" s="863"/>
      <c r="I114" s="863"/>
    </row>
    <row r="115" spans="1:9">
      <c r="A115" s="736"/>
      <c r="B115" s="849" t="s">
        <v>106</v>
      </c>
      <c r="C115" s="849"/>
      <c r="D115" s="849"/>
      <c r="E115" s="849"/>
      <c r="F115" s="849"/>
      <c r="G115" s="849"/>
      <c r="H115" s="863"/>
      <c r="I115" s="863"/>
    </row>
    <row r="116" spans="1:9">
      <c r="A116" s="736"/>
      <c r="B116" s="865" t="s">
        <v>107</v>
      </c>
      <c r="C116" s="865"/>
      <c r="D116" s="865"/>
      <c r="E116" s="865"/>
      <c r="F116" s="865"/>
      <c r="G116" s="865"/>
      <c r="H116" s="863"/>
      <c r="I116" s="863"/>
    </row>
    <row r="117" customHeight="1" spans="1:9">
      <c r="A117" s="736"/>
      <c r="B117" s="868" t="s">
        <v>108</v>
      </c>
      <c r="C117" s="849"/>
      <c r="D117" s="849"/>
      <c r="E117" s="849"/>
      <c r="F117" s="849"/>
      <c r="G117" s="849"/>
      <c r="H117" s="863"/>
      <c r="I117" s="863"/>
    </row>
    <row r="118" spans="1:9">
      <c r="A118" s="736"/>
      <c r="B118" s="868" t="s">
        <v>109</v>
      </c>
      <c r="C118" s="849"/>
      <c r="D118" s="849"/>
      <c r="E118" s="849"/>
      <c r="F118" s="849"/>
      <c r="G118" s="849"/>
      <c r="H118" s="863"/>
      <c r="I118" s="863"/>
    </row>
    <row r="119" spans="1:9">
      <c r="A119" s="863" t="s">
        <v>110</v>
      </c>
      <c r="B119" s="139"/>
      <c r="C119" s="139"/>
      <c r="D119" s="139"/>
      <c r="E119" s="139"/>
      <c r="F119" s="139" t="s">
        <v>111</v>
      </c>
      <c r="G119" s="139" t="s">
        <v>112</v>
      </c>
      <c r="H119" s="863"/>
      <c r="I119" s="863"/>
    </row>
    <row r="120" spans="1:9">
      <c r="A120" s="736"/>
      <c r="B120" s="139"/>
      <c r="C120" s="139"/>
      <c r="D120" s="139"/>
      <c r="E120" s="139"/>
      <c r="F120" s="139"/>
      <c r="G120" s="139"/>
      <c r="H120" s="863"/>
      <c r="I120" s="863"/>
    </row>
    <row r="121" spans="1:9">
      <c r="A121" s="736"/>
      <c r="B121" s="139" t="s">
        <v>113</v>
      </c>
      <c r="C121" s="139"/>
      <c r="D121" s="139"/>
      <c r="E121" s="139"/>
      <c r="F121" s="139" t="s">
        <v>114</v>
      </c>
      <c r="G121" s="139"/>
      <c r="H121" s="863"/>
      <c r="I121" s="863"/>
    </row>
    <row r="122" spans="1:9">
      <c r="A122" s="736"/>
      <c r="B122" s="139"/>
      <c r="C122" s="139"/>
      <c r="D122" s="139"/>
      <c r="E122" s="139"/>
      <c r="F122" s="139"/>
      <c r="G122" s="139"/>
      <c r="H122" s="863"/>
      <c r="I122" s="863"/>
    </row>
    <row r="123" spans="1:9">
      <c r="A123" s="736"/>
      <c r="B123" s="863"/>
      <c r="C123" s="863"/>
      <c r="D123" s="863"/>
      <c r="E123" s="863"/>
      <c r="F123" s="863"/>
      <c r="G123" s="863"/>
      <c r="H123" s="863"/>
      <c r="I123" s="863"/>
    </row>
    <row r="125" ht="18.75" customHeight="1"/>
    <row r="126" ht="20.25" customHeight="1"/>
    <row r="131" ht="22.5" customHeight="1"/>
    <row r="134" spans="1:9">
      <c r="A134" s="736"/>
      <c r="B134" s="863"/>
      <c r="C134" s="863"/>
      <c r="D134" s="863"/>
      <c r="E134" s="863"/>
      <c r="F134" s="863"/>
      <c r="G134" s="863"/>
      <c r="H134" s="863"/>
      <c r="I134" s="863"/>
    </row>
    <row r="135" spans="1:9">
      <c r="A135" s="736"/>
      <c r="B135" s="863"/>
      <c r="C135" s="863"/>
      <c r="D135" s="863"/>
      <c r="E135" s="863"/>
      <c r="F135" s="863"/>
      <c r="G135" s="863"/>
      <c r="H135" s="863"/>
      <c r="I135" s="863"/>
    </row>
    <row r="136" spans="1:9">
      <c r="A136" s="736"/>
      <c r="B136" s="863"/>
      <c r="C136" s="863"/>
      <c r="D136" s="863"/>
      <c r="E136" s="863"/>
      <c r="F136" s="863"/>
      <c r="G136" s="863"/>
      <c r="H136" s="863"/>
      <c r="I136" s="863"/>
    </row>
    <row r="137" spans="1:9">
      <c r="A137" s="736"/>
      <c r="B137" s="863"/>
      <c r="C137" s="863"/>
      <c r="D137" s="863"/>
      <c r="E137" s="863"/>
      <c r="F137" s="863"/>
      <c r="G137" s="863"/>
      <c r="H137" s="863"/>
      <c r="I137" s="863"/>
    </row>
    <row r="138" spans="1:9">
      <c r="A138" s="736"/>
      <c r="B138" s="863"/>
      <c r="C138" s="863"/>
      <c r="D138" s="863"/>
      <c r="E138" s="863"/>
      <c r="F138" s="863"/>
      <c r="G138" s="863"/>
      <c r="H138" s="863"/>
      <c r="I138" s="863"/>
    </row>
    <row r="139" spans="1:9">
      <c r="A139" s="736"/>
      <c r="B139" s="863"/>
      <c r="C139" s="863"/>
      <c r="D139" s="863"/>
      <c r="E139" s="863"/>
      <c r="F139" s="863"/>
      <c r="G139" s="863"/>
      <c r="H139" s="863"/>
      <c r="I139" s="863"/>
    </row>
    <row r="140" spans="1:9">
      <c r="A140" s="736"/>
      <c r="B140" s="863"/>
      <c r="C140" s="863"/>
      <c r="D140" s="863"/>
      <c r="E140" s="863"/>
      <c r="F140" s="863"/>
      <c r="G140" s="863"/>
      <c r="H140" s="863"/>
      <c r="I140" s="863"/>
    </row>
    <row r="141" spans="1:9">
      <c r="A141" s="736"/>
      <c r="B141" s="863"/>
      <c r="C141" s="863"/>
      <c r="D141" s="863"/>
      <c r="E141" s="863"/>
      <c r="F141" s="863"/>
      <c r="G141" s="863"/>
      <c r="H141" s="863"/>
      <c r="I141" s="863"/>
    </row>
    <row r="142" spans="1:9">
      <c r="A142" s="736"/>
      <c r="B142" s="863"/>
      <c r="C142" s="863"/>
      <c r="D142" s="863"/>
      <c r="E142" s="863"/>
      <c r="F142" s="863"/>
      <c r="G142" s="863"/>
      <c r="H142" s="863"/>
      <c r="I142" s="863"/>
    </row>
    <row r="143" spans="1:9">
      <c r="A143" s="736"/>
      <c r="B143" s="863"/>
      <c r="C143" s="863"/>
      <c r="D143" s="863"/>
      <c r="E143" s="863"/>
      <c r="F143" s="863"/>
      <c r="G143" s="863"/>
      <c r="H143" s="863"/>
      <c r="I143" s="863"/>
    </row>
    <row r="144" spans="1:9">
      <c r="A144" s="736"/>
      <c r="B144" s="863"/>
      <c r="C144" s="863"/>
      <c r="D144" s="863"/>
      <c r="E144" s="863"/>
      <c r="F144" s="863"/>
      <c r="G144" s="863"/>
      <c r="H144" s="863"/>
      <c r="I144" s="863"/>
    </row>
    <row r="145" spans="1:9">
      <c r="A145" s="736"/>
      <c r="B145" s="736"/>
      <c r="C145" s="736"/>
      <c r="D145" s="736"/>
      <c r="E145" s="736"/>
      <c r="F145" s="736"/>
      <c r="G145" s="736"/>
      <c r="H145" s="736"/>
      <c r="I145" s="736"/>
    </row>
    <row r="146" spans="1:9">
      <c r="A146" s="736"/>
      <c r="B146" s="736"/>
      <c r="C146" s="736"/>
      <c r="D146" s="736"/>
      <c r="E146" s="736"/>
      <c r="F146" s="736"/>
      <c r="G146" s="736"/>
      <c r="H146" s="736"/>
      <c r="I146" s="736"/>
    </row>
    <row r="147" spans="2:9">
      <c r="B147" s="736"/>
      <c r="C147" s="736"/>
      <c r="D147" s="736"/>
      <c r="E147" s="736"/>
      <c r="F147" s="736"/>
      <c r="G147" s="736"/>
      <c r="H147" s="736"/>
      <c r="I147" s="736"/>
    </row>
    <row r="148" spans="2:9">
      <c r="B148" s="736"/>
      <c r="C148" s="736"/>
      <c r="D148" s="736"/>
      <c r="E148" s="736"/>
      <c r="F148" s="736"/>
      <c r="G148" s="736"/>
      <c r="H148" s="736"/>
      <c r="I148" s="736"/>
    </row>
    <row r="149" spans="2:9">
      <c r="B149" s="736"/>
      <c r="C149" s="736"/>
      <c r="D149" s="736"/>
      <c r="E149" s="736"/>
      <c r="F149" s="736"/>
      <c r="G149" s="736"/>
      <c r="H149" s="736"/>
      <c r="I149" s="736"/>
    </row>
    <row r="150" spans="2:9">
      <c r="B150" s="736"/>
      <c r="C150" s="736"/>
      <c r="D150" s="736"/>
      <c r="E150" s="736"/>
      <c r="F150" s="736"/>
      <c r="G150" s="736"/>
      <c r="H150" s="736"/>
      <c r="I150" s="736"/>
    </row>
    <row r="151" spans="2:9">
      <c r="B151" s="736"/>
      <c r="C151" s="736"/>
      <c r="D151" s="736"/>
      <c r="E151" s="736"/>
      <c r="F151" s="736"/>
      <c r="G151" s="736"/>
      <c r="H151" s="736"/>
      <c r="I151" s="736"/>
    </row>
  </sheetData>
  <mergeCells count="121">
    <mergeCell ref="C1:H1"/>
    <mergeCell ref="C3:D3"/>
    <mergeCell ref="G3:I3"/>
    <mergeCell ref="A5:D5"/>
    <mergeCell ref="G5:I5"/>
    <mergeCell ref="A8:D8"/>
    <mergeCell ref="B13:E13"/>
    <mergeCell ref="F13:G13"/>
    <mergeCell ref="H13:I13"/>
    <mergeCell ref="B14:E14"/>
    <mergeCell ref="F14:G14"/>
    <mergeCell ref="H14:I14"/>
    <mergeCell ref="B17:E17"/>
    <mergeCell ref="F17:G17"/>
    <mergeCell ref="H17:I17"/>
    <mergeCell ref="B18:E18"/>
    <mergeCell ref="F18:G18"/>
    <mergeCell ref="H18:I18"/>
    <mergeCell ref="B19:E19"/>
    <mergeCell ref="F19:G19"/>
    <mergeCell ref="H19:I19"/>
    <mergeCell ref="B20:E20"/>
    <mergeCell ref="F20:G20"/>
    <mergeCell ref="H20:I20"/>
    <mergeCell ref="B21:E21"/>
    <mergeCell ref="F21:G21"/>
    <mergeCell ref="H21:I21"/>
    <mergeCell ref="B22:E22"/>
    <mergeCell ref="F22:G22"/>
    <mergeCell ref="H22:I22"/>
    <mergeCell ref="D25:E25"/>
    <mergeCell ref="F25:G25"/>
    <mergeCell ref="H25:I25"/>
    <mergeCell ref="B27:C27"/>
    <mergeCell ref="B28:C28"/>
    <mergeCell ref="B29:C29"/>
    <mergeCell ref="B30:C30"/>
    <mergeCell ref="B31:C31"/>
    <mergeCell ref="B32:C32"/>
    <mergeCell ref="B33:C33"/>
    <mergeCell ref="B37:E37"/>
    <mergeCell ref="B38:E38"/>
    <mergeCell ref="B39:E39"/>
    <mergeCell ref="B40:E40"/>
    <mergeCell ref="B41:E41"/>
    <mergeCell ref="B42:E42"/>
    <mergeCell ref="E48:F48"/>
    <mergeCell ref="G48:I48"/>
    <mergeCell ref="B50:D50"/>
    <mergeCell ref="B51:D51"/>
    <mergeCell ref="E54:F54"/>
    <mergeCell ref="G54:I54"/>
    <mergeCell ref="B56:D56"/>
    <mergeCell ref="B57:D57"/>
    <mergeCell ref="E60:F60"/>
    <mergeCell ref="G60:I60"/>
    <mergeCell ref="B62:D62"/>
    <mergeCell ref="B63:D63"/>
    <mergeCell ref="E67:F67"/>
    <mergeCell ref="G67:H67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E83:F83"/>
    <mergeCell ref="G83:H83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5:D95"/>
    <mergeCell ref="E95:F95"/>
    <mergeCell ref="G95:H95"/>
    <mergeCell ref="B96:D96"/>
    <mergeCell ref="E96:F96"/>
    <mergeCell ref="G96:H96"/>
    <mergeCell ref="B97:D97"/>
    <mergeCell ref="E97:F97"/>
    <mergeCell ref="G97:H97"/>
    <mergeCell ref="D100:E100"/>
    <mergeCell ref="F100:G100"/>
    <mergeCell ref="H100:I100"/>
    <mergeCell ref="B102:C102"/>
    <mergeCell ref="B103:C103"/>
    <mergeCell ref="E106:F106"/>
    <mergeCell ref="H106:I106"/>
    <mergeCell ref="B107:C107"/>
    <mergeCell ref="E107:F107"/>
    <mergeCell ref="H107:I107"/>
    <mergeCell ref="B108:C108"/>
    <mergeCell ref="E108:F108"/>
    <mergeCell ref="H108:I108"/>
    <mergeCell ref="B114:G114"/>
    <mergeCell ref="B115:G115"/>
    <mergeCell ref="B116:G116"/>
    <mergeCell ref="B117:G117"/>
    <mergeCell ref="B118:G118"/>
    <mergeCell ref="B15:E16"/>
    <mergeCell ref="F15:G16"/>
    <mergeCell ref="H15:I16"/>
    <mergeCell ref="B25:C26"/>
    <mergeCell ref="B67:D68"/>
    <mergeCell ref="B60:D61"/>
    <mergeCell ref="B48:D49"/>
    <mergeCell ref="B54:D55"/>
    <mergeCell ref="B83:D84"/>
    <mergeCell ref="B100:C101"/>
  </mergeCells>
  <dataValidations count="3">
    <dataValidation type="list" allowBlank="1" showInputMessage="1" showErrorMessage="1" sqref="C3:D3">
      <formula1>Sheet1!$A$2:$A$3</formula1>
    </dataValidation>
    <dataValidation type="list" allowBlank="1" showInputMessage="1" showErrorMessage="1" sqref="G3">
      <formula1>Sheet1!$B$2:$B$6</formula1>
    </dataValidation>
    <dataValidation type="list" allowBlank="1" showInputMessage="1" showErrorMessage="1" sqref="G5">
      <formula1>Sheet1!$D$2:$D$6</formula1>
    </dataValidation>
  </dataValidations>
  <pageMargins left="0.354166666666667" right="0.6" top="0.75" bottom="0.75" header="0.3" footer="0.3"/>
  <pageSetup paperSize="9" scale="70" orientation="portrait"/>
  <headerFooter>
    <oddHeader>&amp;C&amp;"Arial,Regular"&amp;14&amp;K03+032JUBILEE LIFE INSURANCE COMPANY LTD</oddHeader>
    <oddFooter>&amp;LNote: Private hospitals (if not specified otherwise) include both for-profit and NGO managed health facilities</oddFooter>
  </headerFooter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Q109"/>
  <sheetViews>
    <sheetView workbookViewId="0">
      <selection activeCell="H11" sqref="H11"/>
    </sheetView>
  </sheetViews>
  <sheetFormatPr defaultColWidth="9" defaultRowHeight="15"/>
  <cols>
    <col min="1" max="1" width="1.85714285714286" customWidth="1"/>
    <col min="2" max="2" width="7.42857142857143" customWidth="1"/>
    <col min="3" max="3" width="14.4285714285714" customWidth="1"/>
    <col min="4" max="4" width="13.2857142857143" customWidth="1"/>
    <col min="5" max="5" width="10.7142857142857" customWidth="1"/>
    <col min="6" max="6" width="12.8571428571429" customWidth="1"/>
    <col min="7" max="7" width="13.4285714285714" customWidth="1"/>
    <col min="8" max="8" width="17.1428571428571" customWidth="1"/>
    <col min="9" max="9" width="12.5714285714286" customWidth="1"/>
    <col min="10" max="10" width="12.2857142857143" customWidth="1"/>
    <col min="11" max="11" width="12.8571428571429" customWidth="1"/>
    <col min="14" max="14" width="21.1428571428571" customWidth="1"/>
    <col min="16" max="16" width="13.8571428571429" customWidth="1"/>
  </cols>
  <sheetData>
    <row r="1" ht="26.25" customHeight="1" spans="2:10">
      <c r="B1" s="637" t="s">
        <v>115</v>
      </c>
      <c r="C1" s="637"/>
      <c r="D1" s="637"/>
      <c r="E1" s="637"/>
      <c r="F1" s="637"/>
      <c r="G1" s="637"/>
      <c r="H1" s="637"/>
      <c r="I1" s="637"/>
      <c r="J1" s="637"/>
    </row>
    <row r="2" ht="14.25" customHeight="1" spans="2:10">
      <c r="B2" s="637"/>
      <c r="C2" s="637"/>
      <c r="D2" s="637"/>
      <c r="E2" s="637"/>
      <c r="F2" s="637"/>
      <c r="G2" s="637"/>
      <c r="H2" s="637"/>
      <c r="I2" s="637"/>
      <c r="J2" s="637"/>
    </row>
    <row r="3" ht="18" customHeight="1" spans="2:10">
      <c r="B3" s="245"/>
      <c r="C3" s="245"/>
      <c r="D3" s="638" t="s">
        <v>116</v>
      </c>
      <c r="E3" s="638"/>
      <c r="F3" s="638"/>
      <c r="G3" s="638"/>
      <c r="H3" s="638"/>
      <c r="I3" s="638"/>
      <c r="J3" s="245"/>
    </row>
    <row r="4" spans="2:10">
      <c r="B4" s="245"/>
      <c r="C4" s="245"/>
      <c r="D4" s="245"/>
      <c r="E4" s="245"/>
      <c r="F4" s="245"/>
      <c r="G4" s="245"/>
      <c r="H4" s="245"/>
      <c r="I4" s="245"/>
      <c r="J4" s="245"/>
    </row>
    <row r="5" ht="21.75" customHeight="1" spans="2:11">
      <c r="B5" s="639" t="s">
        <v>117</v>
      </c>
      <c r="C5" s="640"/>
      <c r="D5" s="640"/>
      <c r="E5" s="641" t="s">
        <v>118</v>
      </c>
      <c r="F5" s="642"/>
      <c r="G5" s="642"/>
      <c r="H5" s="642"/>
      <c r="I5" s="686"/>
      <c r="J5" s="654"/>
      <c r="K5" s="687"/>
    </row>
    <row r="6" spans="2:11">
      <c r="B6" s="643"/>
      <c r="C6" s="643"/>
      <c r="D6" s="643"/>
      <c r="E6" s="644"/>
      <c r="F6" s="644"/>
      <c r="G6" s="644"/>
      <c r="H6" s="644"/>
      <c r="I6" s="644"/>
      <c r="J6" s="643"/>
      <c r="K6" s="687"/>
    </row>
    <row r="7" ht="22.5" customHeight="1" spans="2:11">
      <c r="B7" s="645" t="s">
        <v>119</v>
      </c>
      <c r="C7" s="646"/>
      <c r="D7" s="646"/>
      <c r="E7" s="642"/>
      <c r="F7" s="642"/>
      <c r="G7" s="641" t="s">
        <v>120</v>
      </c>
      <c r="H7" s="642"/>
      <c r="I7" s="686"/>
      <c r="J7" s="643"/>
      <c r="K7" s="687"/>
    </row>
    <row r="8" spans="2:11">
      <c r="B8" s="643"/>
      <c r="C8" s="643"/>
      <c r="D8" s="643"/>
      <c r="E8" s="643"/>
      <c r="F8" s="643"/>
      <c r="G8" s="643"/>
      <c r="H8" s="643"/>
      <c r="I8" s="643"/>
      <c r="J8" s="643"/>
      <c r="K8" s="687"/>
    </row>
    <row r="9" ht="17.25" customHeight="1" spans="2:11">
      <c r="B9" s="645" t="s">
        <v>1</v>
      </c>
      <c r="C9" s="646"/>
      <c r="D9" s="646" t="s">
        <v>2</v>
      </c>
      <c r="E9" s="647"/>
      <c r="F9" s="643"/>
      <c r="G9" s="648" t="s">
        <v>121</v>
      </c>
      <c r="H9" s="642" t="s">
        <v>4</v>
      </c>
      <c r="I9" s="686"/>
      <c r="J9" s="654"/>
      <c r="K9" s="687"/>
    </row>
    <row r="10" spans="2:11">
      <c r="B10" s="643"/>
      <c r="C10" s="643"/>
      <c r="D10" s="643"/>
      <c r="E10" s="643"/>
      <c r="F10" s="643"/>
      <c r="G10" s="643"/>
      <c r="H10" s="643"/>
      <c r="I10" s="643"/>
      <c r="J10" s="643"/>
      <c r="K10" s="687"/>
    </row>
    <row r="11" ht="18" customHeight="1" spans="2:11">
      <c r="B11" s="648" t="s">
        <v>122</v>
      </c>
      <c r="C11" s="649"/>
      <c r="D11" s="649"/>
      <c r="E11" s="650"/>
      <c r="F11" s="643"/>
      <c r="G11" s="648" t="s">
        <v>123</v>
      </c>
      <c r="H11" s="646">
        <v>2020</v>
      </c>
      <c r="I11" s="647"/>
      <c r="J11" s="643"/>
      <c r="K11" s="687"/>
    </row>
    <row r="12" spans="2:10">
      <c r="B12" s="245"/>
      <c r="C12" s="245"/>
      <c r="D12" s="245"/>
      <c r="E12" s="245"/>
      <c r="F12" s="245"/>
      <c r="G12" s="245"/>
      <c r="H12" s="245"/>
      <c r="I12" s="245"/>
      <c r="J12" s="245"/>
    </row>
    <row r="13" spans="2:10">
      <c r="B13" s="643" t="s">
        <v>7</v>
      </c>
      <c r="C13" s="643"/>
      <c r="D13" s="643" t="s">
        <v>124</v>
      </c>
      <c r="E13" s="643"/>
      <c r="F13" s="643"/>
      <c r="G13" s="643"/>
      <c r="H13" s="643"/>
      <c r="I13" s="643"/>
      <c r="J13" s="643"/>
    </row>
    <row r="14" spans="2:10">
      <c r="B14" s="643" t="s">
        <v>125</v>
      </c>
      <c r="C14" s="643" t="s">
        <v>112</v>
      </c>
      <c r="D14" s="643"/>
      <c r="E14" s="651" t="s">
        <v>126</v>
      </c>
      <c r="F14" s="651"/>
      <c r="G14" s="643"/>
      <c r="H14" s="643" t="s">
        <v>127</v>
      </c>
      <c r="I14" s="643"/>
      <c r="J14" s="643"/>
    </row>
    <row r="15" spans="2:10">
      <c r="B15" s="643"/>
      <c r="C15" s="643"/>
      <c r="D15" s="643"/>
      <c r="E15" s="643"/>
      <c r="F15" s="643"/>
      <c r="G15" s="643"/>
      <c r="H15" s="643"/>
      <c r="I15" s="643"/>
      <c r="J15" s="643"/>
    </row>
    <row r="16" ht="18.75" customHeight="1" spans="2:10">
      <c r="B16" s="643" t="s">
        <v>128</v>
      </c>
      <c r="C16" s="643"/>
      <c r="D16" s="652">
        <v>44078</v>
      </c>
      <c r="E16" s="643"/>
      <c r="F16" s="643"/>
      <c r="G16" s="643"/>
      <c r="H16" s="643"/>
      <c r="I16" s="643"/>
      <c r="J16" s="643"/>
    </row>
    <row r="17" ht="15.75" spans="2:10">
      <c r="B17" s="653"/>
      <c r="C17" s="653"/>
      <c r="D17" s="653"/>
      <c r="E17" s="653"/>
      <c r="F17" s="653"/>
      <c r="G17" s="653"/>
      <c r="H17" s="653"/>
      <c r="I17" s="653"/>
      <c r="J17" s="653"/>
    </row>
    <row r="18" ht="15.75" spans="2:10">
      <c r="B18" s="643"/>
      <c r="C18" s="643"/>
      <c r="D18" s="643"/>
      <c r="E18" s="643"/>
      <c r="F18" s="643"/>
      <c r="G18" s="643"/>
      <c r="H18" s="643"/>
      <c r="I18" s="643"/>
      <c r="J18" s="643"/>
    </row>
    <row r="19" ht="17.25" customHeight="1" spans="2:15">
      <c r="B19" s="654" t="s">
        <v>129</v>
      </c>
      <c r="C19" s="654"/>
      <c r="D19" s="654"/>
      <c r="E19" s="654"/>
      <c r="F19" s="643"/>
      <c r="G19" s="643"/>
      <c r="H19" s="643"/>
      <c r="I19" s="643"/>
      <c r="J19" s="643"/>
      <c r="K19" s="10"/>
      <c r="L19" s="10"/>
      <c r="M19" s="10"/>
      <c r="N19" s="10"/>
      <c r="O19" s="10"/>
    </row>
    <row r="20" spans="2:16">
      <c r="B20" s="643"/>
      <c r="C20" s="655" t="s">
        <v>130</v>
      </c>
      <c r="D20" s="656"/>
      <c r="E20" s="656"/>
      <c r="F20" s="656"/>
      <c r="G20" s="657"/>
      <c r="H20" s="658">
        <v>406</v>
      </c>
      <c r="I20" s="688"/>
      <c r="J20" s="689"/>
      <c r="K20" s="690"/>
      <c r="L20" s="690"/>
      <c r="M20" s="690"/>
      <c r="N20" s="690"/>
      <c r="O20" s="690"/>
      <c r="P20" s="691"/>
    </row>
    <row r="21" spans="2:16">
      <c r="B21" s="643"/>
      <c r="C21" s="655" t="s">
        <v>131</v>
      </c>
      <c r="D21" s="656"/>
      <c r="E21" s="656"/>
      <c r="F21" s="656"/>
      <c r="G21" s="657"/>
      <c r="H21" s="648">
        <v>5688</v>
      </c>
      <c r="I21" s="650"/>
      <c r="J21" s="692"/>
      <c r="K21" s="690"/>
      <c r="L21" s="690"/>
      <c r="M21" s="690"/>
      <c r="N21" s="690"/>
      <c r="O21" s="690"/>
      <c r="P21" s="691"/>
    </row>
    <row r="22" spans="2:16">
      <c r="B22" s="643"/>
      <c r="C22" s="655" t="s">
        <v>132</v>
      </c>
      <c r="D22" s="656"/>
      <c r="E22" s="656"/>
      <c r="F22" s="656"/>
      <c r="G22" s="657"/>
      <c r="H22" s="648">
        <v>12586</v>
      </c>
      <c r="I22" s="650"/>
      <c r="J22" s="692"/>
      <c r="K22" s="690"/>
      <c r="L22" s="690"/>
      <c r="M22" s="690"/>
      <c r="N22" s="690"/>
      <c r="O22" s="690"/>
      <c r="P22" s="691"/>
    </row>
    <row r="23" spans="2:16">
      <c r="B23" s="643"/>
      <c r="C23" s="655" t="s">
        <v>133</v>
      </c>
      <c r="D23" s="656"/>
      <c r="E23" s="656"/>
      <c r="F23" s="656"/>
      <c r="G23" s="657"/>
      <c r="H23" s="659">
        <v>5239</v>
      </c>
      <c r="I23" s="693"/>
      <c r="J23" s="643"/>
      <c r="K23" s="694"/>
      <c r="L23" s="690"/>
      <c r="M23" s="690"/>
      <c r="N23" s="690"/>
      <c r="O23" s="690"/>
      <c r="P23" s="691"/>
    </row>
    <row r="24" spans="2:16">
      <c r="B24" s="643"/>
      <c r="C24" s="655" t="s">
        <v>134</v>
      </c>
      <c r="D24" s="656"/>
      <c r="E24" s="656"/>
      <c r="F24" s="656"/>
      <c r="G24" s="657"/>
      <c r="H24" s="660">
        <f>H23/H21*100</f>
        <v>92.106188466948</v>
      </c>
      <c r="I24" s="695"/>
      <c r="J24" s="643"/>
      <c r="K24" s="690"/>
      <c r="L24" s="690"/>
      <c r="M24" s="690"/>
      <c r="N24" s="690"/>
      <c r="O24" s="690"/>
      <c r="P24" s="691"/>
    </row>
    <row r="25" spans="2:16">
      <c r="B25" s="643"/>
      <c r="C25" s="655" t="s">
        <v>135</v>
      </c>
      <c r="D25" s="656"/>
      <c r="E25" s="656"/>
      <c r="F25" s="656"/>
      <c r="G25" s="657"/>
      <c r="H25" s="659">
        <v>73</v>
      </c>
      <c r="I25" s="693"/>
      <c r="J25" s="643"/>
      <c r="K25" s="690"/>
      <c r="L25" s="690"/>
      <c r="M25" s="690"/>
      <c r="N25" s="690"/>
      <c r="O25" s="690"/>
      <c r="P25" s="691"/>
    </row>
    <row r="26" spans="2:16">
      <c r="B26" s="643"/>
      <c r="C26" s="655" t="s">
        <v>136</v>
      </c>
      <c r="D26" s="656"/>
      <c r="E26" s="656"/>
      <c r="F26" s="656"/>
      <c r="G26" s="657"/>
      <c r="H26" s="661">
        <v>209</v>
      </c>
      <c r="I26" s="696"/>
      <c r="J26" s="643"/>
      <c r="K26" s="697"/>
      <c r="L26" s="698"/>
      <c r="M26" s="698"/>
      <c r="N26" s="690"/>
      <c r="O26" s="690"/>
      <c r="P26" s="691"/>
    </row>
    <row r="27" spans="2:16">
      <c r="B27" s="643"/>
      <c r="C27" s="655" t="s">
        <v>137</v>
      </c>
      <c r="D27" s="656"/>
      <c r="E27" s="656"/>
      <c r="F27" s="656"/>
      <c r="G27" s="657"/>
      <c r="H27" s="662">
        <f>H26/H25</f>
        <v>2.86301369863014</v>
      </c>
      <c r="I27" s="699"/>
      <c r="J27" s="700"/>
      <c r="K27" s="701"/>
      <c r="L27" s="701"/>
      <c r="M27" s="701"/>
      <c r="N27" s="701"/>
      <c r="O27" s="701"/>
      <c r="P27" s="702"/>
    </row>
    <row r="28" spans="2:10">
      <c r="B28" s="643"/>
      <c r="C28" s="643"/>
      <c r="D28" s="643"/>
      <c r="E28" s="643"/>
      <c r="F28" s="643"/>
      <c r="G28" s="643"/>
      <c r="H28" s="643"/>
      <c r="I28" s="643"/>
      <c r="J28" s="643"/>
    </row>
    <row r="29" ht="21.75" customHeight="1" spans="2:10">
      <c r="B29" s="654" t="s">
        <v>138</v>
      </c>
      <c r="C29" s="643"/>
      <c r="D29" s="643"/>
      <c r="E29" s="643"/>
      <c r="F29" s="643"/>
      <c r="G29" s="643"/>
      <c r="H29" s="643"/>
      <c r="I29" s="643"/>
      <c r="J29" s="643"/>
    </row>
    <row r="30" spans="2:10">
      <c r="B30" s="643"/>
      <c r="C30" s="663" t="s">
        <v>28</v>
      </c>
      <c r="D30" s="641"/>
      <c r="E30" s="663" t="s">
        <v>139</v>
      </c>
      <c r="F30" s="663"/>
      <c r="G30" s="663" t="s">
        <v>140</v>
      </c>
      <c r="H30" s="663"/>
      <c r="I30" s="663" t="s">
        <v>40</v>
      </c>
      <c r="J30" s="663"/>
    </row>
    <row r="31" spans="2:10">
      <c r="B31" s="643"/>
      <c r="C31" s="663"/>
      <c r="D31" s="641"/>
      <c r="E31" s="663" t="s">
        <v>32</v>
      </c>
      <c r="F31" s="663" t="s">
        <v>33</v>
      </c>
      <c r="G31" s="663" t="s">
        <v>32</v>
      </c>
      <c r="H31" s="663" t="s">
        <v>33</v>
      </c>
      <c r="I31" s="663" t="s">
        <v>32</v>
      </c>
      <c r="J31" s="663" t="s">
        <v>33</v>
      </c>
    </row>
    <row r="32" spans="2:11">
      <c r="B32" s="643"/>
      <c r="C32" s="664" t="s">
        <v>141</v>
      </c>
      <c r="D32" s="665"/>
      <c r="E32" s="666">
        <v>0</v>
      </c>
      <c r="F32" s="666">
        <v>0</v>
      </c>
      <c r="G32" s="666">
        <v>2</v>
      </c>
      <c r="H32" s="666">
        <v>1</v>
      </c>
      <c r="I32" s="666">
        <f t="shared" ref="I32:I37" si="0">SUM(E32+G32)</f>
        <v>2</v>
      </c>
      <c r="J32" s="666">
        <f t="shared" ref="J32:J37" si="1">SUM(F32+H32)</f>
        <v>1</v>
      </c>
      <c r="K32" s="703"/>
    </row>
    <row r="33" spans="2:11">
      <c r="B33" s="643"/>
      <c r="C33" s="664" t="s">
        <v>35</v>
      </c>
      <c r="D33" s="665"/>
      <c r="E33" s="666">
        <v>1</v>
      </c>
      <c r="F33" s="666">
        <v>1</v>
      </c>
      <c r="G33" s="666">
        <v>2</v>
      </c>
      <c r="H33" s="666">
        <v>2</v>
      </c>
      <c r="I33" s="666">
        <f t="shared" si="0"/>
        <v>3</v>
      </c>
      <c r="J33" s="666">
        <f t="shared" si="1"/>
        <v>3</v>
      </c>
      <c r="K33" s="703"/>
    </row>
    <row r="34" spans="2:11">
      <c r="B34" s="643"/>
      <c r="C34" s="664" t="s">
        <v>36</v>
      </c>
      <c r="D34" s="665"/>
      <c r="E34" s="666">
        <v>2</v>
      </c>
      <c r="F34" s="666">
        <v>1</v>
      </c>
      <c r="G34" s="666">
        <v>3</v>
      </c>
      <c r="H34" s="666">
        <v>1</v>
      </c>
      <c r="I34" s="666">
        <f t="shared" si="0"/>
        <v>5</v>
      </c>
      <c r="J34" s="666">
        <f t="shared" si="1"/>
        <v>2</v>
      </c>
      <c r="K34" s="703"/>
    </row>
    <row r="35" spans="2:11">
      <c r="B35" s="643"/>
      <c r="C35" s="664" t="s">
        <v>142</v>
      </c>
      <c r="D35" s="665"/>
      <c r="E35" s="666">
        <v>5</v>
      </c>
      <c r="F35" s="666">
        <v>11</v>
      </c>
      <c r="G35" s="666">
        <v>4</v>
      </c>
      <c r="H35" s="666">
        <v>13</v>
      </c>
      <c r="I35" s="666">
        <f t="shared" si="0"/>
        <v>9</v>
      </c>
      <c r="J35" s="666">
        <f t="shared" si="1"/>
        <v>24</v>
      </c>
      <c r="K35" s="703"/>
    </row>
    <row r="36" spans="2:11">
      <c r="B36" s="643"/>
      <c r="C36" s="664" t="s">
        <v>38</v>
      </c>
      <c r="D36" s="665"/>
      <c r="E36" s="666">
        <v>1</v>
      </c>
      <c r="F36" s="666">
        <v>1</v>
      </c>
      <c r="G36" s="666">
        <v>1</v>
      </c>
      <c r="H36" s="666">
        <v>2</v>
      </c>
      <c r="I36" s="666">
        <f t="shared" si="0"/>
        <v>2</v>
      </c>
      <c r="J36" s="666">
        <f t="shared" si="1"/>
        <v>3</v>
      </c>
      <c r="K36" s="703"/>
    </row>
    <row r="37" spans="2:11">
      <c r="B37" s="643"/>
      <c r="C37" s="664" t="s">
        <v>39</v>
      </c>
      <c r="D37" s="665"/>
      <c r="E37" s="666">
        <v>5</v>
      </c>
      <c r="F37" s="666">
        <v>0</v>
      </c>
      <c r="G37" s="666">
        <v>9</v>
      </c>
      <c r="H37" s="666">
        <v>5</v>
      </c>
      <c r="I37" s="666">
        <f t="shared" si="0"/>
        <v>14</v>
      </c>
      <c r="J37" s="666">
        <f t="shared" si="1"/>
        <v>5</v>
      </c>
      <c r="K37" s="703"/>
    </row>
    <row r="38" spans="2:11">
      <c r="B38" s="643"/>
      <c r="C38" s="667" t="s">
        <v>143</v>
      </c>
      <c r="D38" s="668"/>
      <c r="E38" s="667">
        <f t="shared" ref="E38:J38" si="2">SUM(E32:E37)</f>
        <v>14</v>
      </c>
      <c r="F38" s="667">
        <f t="shared" si="2"/>
        <v>14</v>
      </c>
      <c r="G38" s="667">
        <f t="shared" si="2"/>
        <v>21</v>
      </c>
      <c r="H38" s="667">
        <f t="shared" si="2"/>
        <v>24</v>
      </c>
      <c r="I38" s="667">
        <f t="shared" si="2"/>
        <v>35</v>
      </c>
      <c r="J38" s="667">
        <f t="shared" si="2"/>
        <v>38</v>
      </c>
      <c r="K38" s="703"/>
    </row>
    <row r="39" spans="2:10">
      <c r="B39" s="643"/>
      <c r="C39" s="643"/>
      <c r="D39" s="643"/>
      <c r="E39" s="643"/>
      <c r="F39" s="643"/>
      <c r="G39" s="643"/>
      <c r="H39" s="643"/>
      <c r="I39" s="643"/>
      <c r="J39" s="643"/>
    </row>
    <row r="40" ht="18.75" customHeight="1" spans="2:10">
      <c r="B40" s="654" t="s">
        <v>144</v>
      </c>
      <c r="C40" s="643"/>
      <c r="D40" s="643"/>
      <c r="E40" s="643"/>
      <c r="F40" s="643"/>
      <c r="G40" s="643"/>
      <c r="H40" s="643"/>
      <c r="I40" s="643"/>
      <c r="J40" s="643"/>
    </row>
    <row r="41" ht="21.75" customHeight="1" spans="2:10">
      <c r="B41" s="643"/>
      <c r="C41" s="669" t="s">
        <v>145</v>
      </c>
      <c r="D41" s="669"/>
      <c r="E41" s="669"/>
      <c r="F41" s="669"/>
      <c r="G41" s="669" t="s">
        <v>146</v>
      </c>
      <c r="H41" s="669"/>
      <c r="I41" s="669"/>
      <c r="J41" s="669"/>
    </row>
    <row r="42" ht="25.5" customHeight="1" spans="2:10">
      <c r="B42" s="643"/>
      <c r="C42" s="663" t="s">
        <v>147</v>
      </c>
      <c r="D42" s="663"/>
      <c r="E42" s="663"/>
      <c r="F42" s="670" t="s">
        <v>148</v>
      </c>
      <c r="G42" s="663" t="s">
        <v>147</v>
      </c>
      <c r="H42" s="663"/>
      <c r="I42" s="663"/>
      <c r="J42" s="670" t="s">
        <v>148</v>
      </c>
    </row>
    <row r="43" customHeight="1" spans="2:10">
      <c r="B43" s="643"/>
      <c r="C43" s="671" t="s">
        <v>66</v>
      </c>
      <c r="D43" s="664"/>
      <c r="E43" s="664"/>
      <c r="F43" s="666">
        <v>8</v>
      </c>
      <c r="G43" s="672" t="s">
        <v>80</v>
      </c>
      <c r="H43" s="672"/>
      <c r="I43" s="672"/>
      <c r="J43" s="666">
        <v>13</v>
      </c>
    </row>
    <row r="44" customHeight="1" spans="2:10">
      <c r="B44" s="643"/>
      <c r="C44" s="672" t="s">
        <v>67</v>
      </c>
      <c r="D44" s="672"/>
      <c r="E44" s="672"/>
      <c r="F44" s="666">
        <v>3</v>
      </c>
      <c r="G44" s="672" t="s">
        <v>81</v>
      </c>
      <c r="H44" s="672"/>
      <c r="I44" s="672"/>
      <c r="J44" s="666">
        <v>5</v>
      </c>
    </row>
    <row r="45" customHeight="1" spans="2:10">
      <c r="B45" s="643"/>
      <c r="C45" s="672" t="s">
        <v>68</v>
      </c>
      <c r="D45" s="672"/>
      <c r="E45" s="672"/>
      <c r="F45" s="666">
        <v>3</v>
      </c>
      <c r="G45" s="672" t="s">
        <v>149</v>
      </c>
      <c r="H45" s="672"/>
      <c r="I45" s="672"/>
      <c r="J45" s="666">
        <v>4</v>
      </c>
    </row>
    <row r="46" customHeight="1" spans="2:10">
      <c r="B46" s="643"/>
      <c r="C46" s="672" t="s">
        <v>150</v>
      </c>
      <c r="D46" s="672"/>
      <c r="E46" s="672"/>
      <c r="F46" s="666">
        <v>0</v>
      </c>
      <c r="G46" s="665" t="s">
        <v>151</v>
      </c>
      <c r="H46" s="673"/>
      <c r="I46" s="704"/>
      <c r="J46" s="666">
        <v>2</v>
      </c>
    </row>
    <row r="47" customHeight="1" spans="2:10">
      <c r="B47" s="643"/>
      <c r="C47" s="672" t="s">
        <v>152</v>
      </c>
      <c r="D47" s="672"/>
      <c r="E47" s="672"/>
      <c r="F47" s="666">
        <v>5</v>
      </c>
      <c r="G47" s="665" t="s">
        <v>153</v>
      </c>
      <c r="H47" s="673"/>
      <c r="I47" s="704"/>
      <c r="J47" s="666">
        <v>2</v>
      </c>
    </row>
    <row r="48" customHeight="1" spans="2:10">
      <c r="B48" s="643"/>
      <c r="C48" s="672" t="s">
        <v>154</v>
      </c>
      <c r="D48" s="672"/>
      <c r="E48" s="672"/>
      <c r="F48" s="666">
        <v>3</v>
      </c>
      <c r="G48" s="665" t="s">
        <v>155</v>
      </c>
      <c r="H48" s="673"/>
      <c r="I48" s="704"/>
      <c r="J48" s="666">
        <v>1</v>
      </c>
    </row>
    <row r="49" customHeight="1" spans="2:10">
      <c r="B49" s="643"/>
      <c r="C49" s="674" t="s">
        <v>73</v>
      </c>
      <c r="D49" s="674"/>
      <c r="E49" s="674"/>
      <c r="F49" s="666">
        <v>1</v>
      </c>
      <c r="G49" s="675" t="s">
        <v>156</v>
      </c>
      <c r="H49" s="676"/>
      <c r="I49" s="705"/>
      <c r="J49" s="666">
        <v>4</v>
      </c>
    </row>
    <row r="50" customHeight="1" spans="2:10">
      <c r="B50" s="643"/>
      <c r="C50" s="664" t="s">
        <v>70</v>
      </c>
      <c r="D50" s="664"/>
      <c r="E50" s="664"/>
      <c r="F50" s="666">
        <v>1</v>
      </c>
      <c r="G50" s="665" t="s">
        <v>84</v>
      </c>
      <c r="H50" s="673"/>
      <c r="I50" s="704"/>
      <c r="J50" s="666">
        <v>6</v>
      </c>
    </row>
    <row r="51" customHeight="1" spans="2:10">
      <c r="B51" s="643"/>
      <c r="C51" s="674" t="s">
        <v>157</v>
      </c>
      <c r="D51" s="674"/>
      <c r="E51" s="674"/>
      <c r="F51" s="666">
        <v>1</v>
      </c>
      <c r="G51" s="675" t="s">
        <v>83</v>
      </c>
      <c r="H51" s="676"/>
      <c r="I51" s="705"/>
      <c r="J51" s="666">
        <v>1</v>
      </c>
    </row>
    <row r="52" customHeight="1" spans="2:10">
      <c r="B52" s="643"/>
      <c r="C52" s="674" t="s">
        <v>74</v>
      </c>
      <c r="D52" s="674"/>
      <c r="E52" s="674"/>
      <c r="F52" s="666">
        <v>2</v>
      </c>
      <c r="G52" s="675" t="s">
        <v>158</v>
      </c>
      <c r="H52" s="676"/>
      <c r="I52" s="705"/>
      <c r="J52" s="666">
        <v>2</v>
      </c>
    </row>
    <row r="53" customHeight="1" spans="2:10">
      <c r="B53" s="643"/>
      <c r="C53" s="674"/>
      <c r="D53" s="674"/>
      <c r="E53" s="674"/>
      <c r="F53" s="666">
        <v>0</v>
      </c>
      <c r="G53" s="665"/>
      <c r="H53" s="673"/>
      <c r="I53" s="704"/>
      <c r="J53" s="666">
        <v>0</v>
      </c>
    </row>
    <row r="54" customHeight="1" spans="2:15">
      <c r="B54" s="643"/>
      <c r="C54" s="664"/>
      <c r="D54" s="664"/>
      <c r="E54" s="664"/>
      <c r="F54" s="666">
        <v>0</v>
      </c>
      <c r="G54" s="665"/>
      <c r="H54" s="673"/>
      <c r="I54" s="704"/>
      <c r="J54" s="666">
        <v>0</v>
      </c>
      <c r="K54" s="254"/>
      <c r="M54" s="706"/>
      <c r="N54" s="706"/>
      <c r="O54" s="196"/>
    </row>
    <row r="55" customHeight="1" spans="2:17">
      <c r="B55" s="643"/>
      <c r="C55" s="664"/>
      <c r="D55" s="664"/>
      <c r="E55" s="664"/>
      <c r="F55" s="666">
        <v>0</v>
      </c>
      <c r="G55" s="675"/>
      <c r="H55" s="676"/>
      <c r="I55" s="705"/>
      <c r="J55" s="666">
        <v>0</v>
      </c>
      <c r="M55" s="706"/>
      <c r="N55" s="706"/>
      <c r="O55" s="196"/>
      <c r="P55" s="706"/>
      <c r="Q55" s="706"/>
    </row>
    <row r="56" ht="16.5" customHeight="1" spans="2:17">
      <c r="B56" s="643"/>
      <c r="C56" s="664" t="s">
        <v>77</v>
      </c>
      <c r="D56" s="664"/>
      <c r="E56" s="664"/>
      <c r="F56" s="664">
        <v>1</v>
      </c>
      <c r="G56" s="675" t="s">
        <v>77</v>
      </c>
      <c r="H56" s="676"/>
      <c r="I56" s="705"/>
      <c r="J56" s="666">
        <v>5</v>
      </c>
      <c r="M56" s="196"/>
      <c r="N56" s="196"/>
      <c r="O56" s="196"/>
      <c r="P56" s="706"/>
      <c r="Q56" s="706"/>
    </row>
    <row r="57" ht="18.75" customHeight="1" spans="2:16">
      <c r="B57" s="643"/>
      <c r="C57" s="667" t="s">
        <v>40</v>
      </c>
      <c r="D57" s="667"/>
      <c r="E57" s="667"/>
      <c r="F57" s="667">
        <f>SUM(F43:F56)</f>
        <v>28</v>
      </c>
      <c r="G57" s="668" t="s">
        <v>40</v>
      </c>
      <c r="H57" s="677"/>
      <c r="I57" s="707"/>
      <c r="J57" s="667">
        <f>SUM(J43:J56)</f>
        <v>45</v>
      </c>
      <c r="M57" s="196"/>
      <c r="N57" s="706"/>
      <c r="O57" s="706"/>
      <c r="P57" s="708"/>
    </row>
    <row r="58" spans="2:17">
      <c r="B58" s="643"/>
      <c r="C58" s="643"/>
      <c r="D58" s="643"/>
      <c r="E58" s="643"/>
      <c r="F58" s="643"/>
      <c r="G58" s="643"/>
      <c r="H58" s="643"/>
      <c r="I58" s="643"/>
      <c r="J58" s="643"/>
      <c r="M58" s="196"/>
      <c r="N58" s="709"/>
      <c r="O58" s="196"/>
      <c r="P58" s="710"/>
      <c r="Q58" s="710"/>
    </row>
    <row r="59" ht="21" customHeight="1" spans="2:17">
      <c r="B59" s="654" t="s">
        <v>159</v>
      </c>
      <c r="C59" s="678"/>
      <c r="D59" s="643"/>
      <c r="E59" s="643"/>
      <c r="F59" s="643"/>
      <c r="G59" s="643"/>
      <c r="H59" s="643"/>
      <c r="I59" s="643"/>
      <c r="J59" s="643"/>
      <c r="P59" s="710"/>
      <c r="Q59" s="710"/>
    </row>
    <row r="60" ht="27" customHeight="1" spans="2:17">
      <c r="B60" s="643"/>
      <c r="C60" s="663" t="s">
        <v>160</v>
      </c>
      <c r="D60" s="663"/>
      <c r="E60" s="663"/>
      <c r="F60" s="670" t="s">
        <v>161</v>
      </c>
      <c r="G60" s="670" t="s">
        <v>162</v>
      </c>
      <c r="H60" s="679"/>
      <c r="I60" s="711"/>
      <c r="J60" s="711"/>
      <c r="P60" s="712"/>
      <c r="Q60" s="196"/>
    </row>
    <row r="61" spans="2:17">
      <c r="B61" s="643"/>
      <c r="C61" s="664" t="s">
        <v>163</v>
      </c>
      <c r="D61" s="664"/>
      <c r="E61" s="664"/>
      <c r="F61" s="672">
        <v>28</v>
      </c>
      <c r="G61" s="680">
        <v>416933</v>
      </c>
      <c r="H61" s="681"/>
      <c r="I61" s="711"/>
      <c r="J61" s="711"/>
      <c r="N61" s="706"/>
      <c r="O61" s="706"/>
      <c r="P61" s="196"/>
      <c r="Q61" s="196"/>
    </row>
    <row r="62" spans="2:17">
      <c r="B62" s="643"/>
      <c r="C62" s="664" t="s">
        <v>164</v>
      </c>
      <c r="D62" s="664"/>
      <c r="E62" s="664"/>
      <c r="F62" s="672">
        <v>45</v>
      </c>
      <c r="G62" s="682">
        <v>576289</v>
      </c>
      <c r="H62" s="681"/>
      <c r="I62" s="643"/>
      <c r="J62" s="643"/>
      <c r="N62" s="706"/>
      <c r="O62" s="706"/>
      <c r="P62" s="706"/>
      <c r="Q62" s="706"/>
    </row>
    <row r="63" spans="2:15">
      <c r="B63" s="643"/>
      <c r="C63" s="667" t="s">
        <v>165</v>
      </c>
      <c r="D63" s="667"/>
      <c r="E63" s="667"/>
      <c r="F63" s="683">
        <f>SUM(F61:F62)</f>
        <v>73</v>
      </c>
      <c r="G63" s="684">
        <f>SUM(G61:G62)</f>
        <v>993222</v>
      </c>
      <c r="H63" s="681"/>
      <c r="I63" s="643"/>
      <c r="J63" s="643"/>
      <c r="N63" s="706"/>
      <c r="O63" s="706"/>
    </row>
    <row r="64" spans="2:16">
      <c r="B64" s="643"/>
      <c r="C64" s="643"/>
      <c r="D64" s="643"/>
      <c r="E64" s="643"/>
      <c r="F64" s="643"/>
      <c r="G64" s="685"/>
      <c r="H64" s="643"/>
      <c r="I64" s="643"/>
      <c r="J64" s="643"/>
      <c r="N64" s="706"/>
      <c r="O64" s="706"/>
      <c r="P64" s="713"/>
    </row>
    <row r="65" ht="18.75" customHeight="1" spans="2:15">
      <c r="B65" s="654" t="s">
        <v>166</v>
      </c>
      <c r="C65" s="643"/>
      <c r="D65" s="643"/>
      <c r="E65" s="643"/>
      <c r="F65" s="643"/>
      <c r="G65" s="643"/>
      <c r="H65" s="643"/>
      <c r="I65" s="643"/>
      <c r="J65" s="643"/>
      <c r="N65" s="712"/>
      <c r="O65" s="196"/>
    </row>
    <row r="66" ht="18" customHeight="1" spans="2:15">
      <c r="B66" s="643"/>
      <c r="C66" s="663" t="s">
        <v>167</v>
      </c>
      <c r="D66" s="663"/>
      <c r="E66" s="663"/>
      <c r="F66" s="663"/>
      <c r="G66" s="663" t="s">
        <v>168</v>
      </c>
      <c r="H66" s="663"/>
      <c r="I66" s="670" t="s">
        <v>162</v>
      </c>
      <c r="J66" s="670"/>
      <c r="N66" s="196"/>
      <c r="O66" s="196"/>
    </row>
    <row r="67" spans="2:15">
      <c r="B67" s="643"/>
      <c r="C67" s="714" t="s">
        <v>169</v>
      </c>
      <c r="D67" s="714"/>
      <c r="E67" s="714"/>
      <c r="F67" s="714"/>
      <c r="G67" s="664">
        <v>105</v>
      </c>
      <c r="H67" s="664"/>
      <c r="I67" s="716">
        <v>1441871</v>
      </c>
      <c r="J67" s="716"/>
      <c r="M67" s="710"/>
      <c r="N67" s="722"/>
      <c r="O67" s="722"/>
    </row>
    <row r="68" ht="18" customHeight="1" spans="2:15">
      <c r="B68" s="643"/>
      <c r="C68" s="714" t="s">
        <v>170</v>
      </c>
      <c r="D68" s="714"/>
      <c r="E68" s="714"/>
      <c r="F68" s="714"/>
      <c r="G68" s="664">
        <v>73</v>
      </c>
      <c r="H68" s="664"/>
      <c r="I68" s="716">
        <v>993222</v>
      </c>
      <c r="J68" s="716"/>
      <c r="M68" s="196"/>
      <c r="N68" s="706"/>
      <c r="O68" s="706"/>
    </row>
    <row r="69" spans="2:15">
      <c r="B69" s="643"/>
      <c r="C69" s="715" t="s">
        <v>171</v>
      </c>
      <c r="D69" s="715"/>
      <c r="E69" s="715"/>
      <c r="F69" s="715"/>
      <c r="G69" s="664">
        <v>73</v>
      </c>
      <c r="H69" s="664"/>
      <c r="I69" s="716">
        <v>993222</v>
      </c>
      <c r="J69" s="716"/>
      <c r="M69" s="712"/>
      <c r="N69" s="706"/>
      <c r="O69" s="706"/>
    </row>
    <row r="70" customHeight="1" spans="2:15">
      <c r="B70" s="643"/>
      <c r="C70" s="715" t="s">
        <v>172</v>
      </c>
      <c r="D70" s="715"/>
      <c r="E70" s="715"/>
      <c r="F70" s="715"/>
      <c r="G70" s="716">
        <v>9799</v>
      </c>
      <c r="H70" s="716"/>
      <c r="I70" s="723">
        <v>60968592</v>
      </c>
      <c r="J70" s="723"/>
      <c r="N70" s="712"/>
      <c r="O70" s="196"/>
    </row>
    <row r="71" ht="16.5" customHeight="1" spans="2:10">
      <c r="B71" s="643"/>
      <c r="C71" s="715" t="s">
        <v>173</v>
      </c>
      <c r="D71" s="715"/>
      <c r="E71" s="715"/>
      <c r="F71" s="715"/>
      <c r="G71" s="665" t="s">
        <v>174</v>
      </c>
      <c r="H71" s="704"/>
      <c r="I71" s="724"/>
      <c r="J71" s="725"/>
    </row>
    <row r="72" spans="2:10">
      <c r="B72" s="643"/>
      <c r="C72" s="643"/>
      <c r="D72" s="643"/>
      <c r="E72" s="643"/>
      <c r="F72" s="643"/>
      <c r="G72" s="643"/>
      <c r="H72" s="643"/>
      <c r="I72" s="643"/>
      <c r="J72" s="643"/>
    </row>
    <row r="73" ht="22.5" customHeight="1" spans="2:10">
      <c r="B73" s="654" t="s">
        <v>175</v>
      </c>
      <c r="C73" s="643"/>
      <c r="D73" s="643"/>
      <c r="E73" s="643"/>
      <c r="F73" s="643"/>
      <c r="G73" s="643"/>
      <c r="H73" s="643"/>
      <c r="I73" s="643"/>
      <c r="J73" s="643"/>
    </row>
    <row r="74" ht="21" customHeight="1" spans="2:10">
      <c r="B74" s="643"/>
      <c r="C74" s="663" t="s">
        <v>176</v>
      </c>
      <c r="D74" s="663"/>
      <c r="E74" s="663"/>
      <c r="F74" s="663"/>
      <c r="G74" s="663"/>
      <c r="H74" s="663"/>
      <c r="I74" s="663"/>
      <c r="J74" s="726"/>
    </row>
    <row r="75" spans="2:10">
      <c r="B75" s="643"/>
      <c r="C75" s="717" t="s">
        <v>177</v>
      </c>
      <c r="D75" s="718"/>
      <c r="E75" s="718"/>
      <c r="F75" s="718"/>
      <c r="G75" s="718"/>
      <c r="H75" s="718"/>
      <c r="I75" s="727"/>
      <c r="J75" s="728"/>
    </row>
    <row r="76" ht="20.25" customHeight="1" spans="2:10">
      <c r="B76" s="643"/>
      <c r="C76" s="719" t="s">
        <v>178</v>
      </c>
      <c r="D76" s="719"/>
      <c r="E76" s="719"/>
      <c r="F76" s="719"/>
      <c r="G76" s="719"/>
      <c r="H76" s="719"/>
      <c r="I76" s="719"/>
      <c r="J76" s="729"/>
    </row>
    <row r="77" spans="2:10">
      <c r="B77" s="643"/>
      <c r="C77" s="719" t="s">
        <v>179</v>
      </c>
      <c r="D77" s="719"/>
      <c r="E77" s="719"/>
      <c r="F77" s="719"/>
      <c r="G77" s="719"/>
      <c r="H77" s="719"/>
      <c r="I77" s="719"/>
      <c r="J77" s="730"/>
    </row>
    <row r="78" spans="2:10">
      <c r="B78" s="643"/>
      <c r="C78" s="719" t="s">
        <v>180</v>
      </c>
      <c r="D78" s="719"/>
      <c r="E78" s="719"/>
      <c r="F78" s="719"/>
      <c r="G78" s="719"/>
      <c r="H78" s="719"/>
      <c r="I78" s="719"/>
      <c r="J78" s="16"/>
    </row>
    <row r="79" spans="2:10">
      <c r="B79" s="643"/>
      <c r="C79" s="720" t="s">
        <v>181</v>
      </c>
      <c r="D79" s="720"/>
      <c r="E79" s="720"/>
      <c r="F79" s="720"/>
      <c r="G79" s="720"/>
      <c r="H79" s="720"/>
      <c r="I79" s="720"/>
      <c r="J79" s="16"/>
    </row>
    <row r="80" ht="21.75" customHeight="1" spans="2:10">
      <c r="B80" s="643"/>
      <c r="C80" s="641" t="s">
        <v>182</v>
      </c>
      <c r="D80" s="642"/>
      <c r="E80" s="642"/>
      <c r="F80" s="642"/>
      <c r="G80" s="640"/>
      <c r="H80" s="640"/>
      <c r="I80" s="731"/>
      <c r="J80" s="732">
        <f>SUM(J75:J79)</f>
        <v>0</v>
      </c>
    </row>
    <row r="81" spans="2:10">
      <c r="B81" s="643"/>
      <c r="C81" s="643"/>
      <c r="D81" s="643"/>
      <c r="E81" s="643"/>
      <c r="F81" s="643"/>
      <c r="G81" s="643"/>
      <c r="H81" s="643"/>
      <c r="I81" s="643"/>
      <c r="J81" s="643"/>
    </row>
    <row r="82" ht="25.5" customHeight="1" spans="2:10">
      <c r="B82" s="654" t="s">
        <v>183</v>
      </c>
      <c r="C82" s="643"/>
      <c r="D82" s="643"/>
      <c r="E82" s="643"/>
      <c r="F82" s="643"/>
      <c r="G82" s="643"/>
      <c r="H82" s="643"/>
      <c r="I82" s="643"/>
      <c r="J82" s="643"/>
    </row>
    <row r="83" spans="2:15">
      <c r="B83" s="643"/>
      <c r="C83" s="721" t="s">
        <v>184</v>
      </c>
      <c r="D83" s="721"/>
      <c r="E83" s="721"/>
      <c r="F83" s="721"/>
      <c r="G83" s="721"/>
      <c r="H83" s="721"/>
      <c r="I83" s="721"/>
      <c r="J83" s="664">
        <v>230</v>
      </c>
      <c r="K83" s="690"/>
      <c r="L83" s="690"/>
      <c r="M83" s="690"/>
      <c r="N83" s="690"/>
      <c r="O83" s="690"/>
    </row>
    <row r="84" spans="2:15">
      <c r="B84" s="643"/>
      <c r="C84" s="721" t="s">
        <v>185</v>
      </c>
      <c r="D84" s="721"/>
      <c r="E84" s="721"/>
      <c r="F84" s="721"/>
      <c r="G84" s="721"/>
      <c r="H84" s="721"/>
      <c r="I84" s="721"/>
      <c r="J84" s="664">
        <v>112</v>
      </c>
      <c r="K84" s="690"/>
      <c r="L84" s="690"/>
      <c r="M84" s="690"/>
      <c r="N84" s="690"/>
      <c r="O84" s="690"/>
    </row>
    <row r="85" spans="2:15">
      <c r="B85" s="643"/>
      <c r="C85" s="721" t="s">
        <v>186</v>
      </c>
      <c r="D85" s="721"/>
      <c r="E85" s="721"/>
      <c r="F85" s="721"/>
      <c r="G85" s="721"/>
      <c r="H85" s="721"/>
      <c r="I85" s="721"/>
      <c r="J85" s="664">
        <v>144</v>
      </c>
      <c r="K85" s="690"/>
      <c r="L85" s="690"/>
      <c r="M85" s="690"/>
      <c r="N85" s="690"/>
      <c r="O85" s="690"/>
    </row>
    <row r="86" spans="2:15">
      <c r="B86" s="643"/>
      <c r="C86" s="721" t="s">
        <v>187</v>
      </c>
      <c r="D86" s="721"/>
      <c r="E86" s="721"/>
      <c r="F86" s="721"/>
      <c r="G86" s="721"/>
      <c r="H86" s="721"/>
      <c r="I86" s="721"/>
      <c r="J86" s="664">
        <v>10</v>
      </c>
      <c r="K86" s="690"/>
      <c r="L86" s="690"/>
      <c r="M86" s="690"/>
      <c r="N86" s="690"/>
      <c r="O86" s="690"/>
    </row>
    <row r="87" spans="2:15">
      <c r="B87" s="643"/>
      <c r="C87" s="721" t="s">
        <v>188</v>
      </c>
      <c r="D87" s="721"/>
      <c r="E87" s="721"/>
      <c r="F87" s="721"/>
      <c r="G87" s="721"/>
      <c r="H87" s="721"/>
      <c r="I87" s="721"/>
      <c r="J87" s="664">
        <v>14</v>
      </c>
      <c r="K87" s="690"/>
      <c r="L87" s="690"/>
      <c r="M87" s="690"/>
      <c r="N87" s="690"/>
      <c r="O87" s="690"/>
    </row>
    <row r="88" spans="2:15">
      <c r="B88" s="643"/>
      <c r="C88" s="721" t="s">
        <v>189</v>
      </c>
      <c r="D88" s="721"/>
      <c r="E88" s="721"/>
      <c r="F88" s="721"/>
      <c r="G88" s="721"/>
      <c r="H88" s="721"/>
      <c r="I88" s="721"/>
      <c r="J88" s="664">
        <v>6</v>
      </c>
      <c r="K88" s="690"/>
      <c r="L88" s="690"/>
      <c r="M88" s="690"/>
      <c r="N88" s="690"/>
      <c r="O88" s="690"/>
    </row>
    <row r="89" ht="12" customHeight="1" spans="2:10">
      <c r="B89" s="643"/>
      <c r="C89" s="643"/>
      <c r="D89" s="643"/>
      <c r="E89" s="643"/>
      <c r="F89" s="643"/>
      <c r="G89" s="643"/>
      <c r="H89" s="643"/>
      <c r="I89" s="643"/>
      <c r="J89" s="643"/>
    </row>
    <row r="90" ht="21" customHeight="1" spans="2:10">
      <c r="B90" s="643"/>
      <c r="C90" s="644" t="s">
        <v>190</v>
      </c>
      <c r="D90" s="644"/>
      <c r="E90" s="644"/>
      <c r="F90" s="644"/>
      <c r="G90" s="654"/>
      <c r="H90" s="654" t="s">
        <v>191</v>
      </c>
      <c r="I90" s="654"/>
      <c r="J90" s="643"/>
    </row>
    <row r="91" spans="2:10">
      <c r="B91" s="643"/>
      <c r="C91" s="654"/>
      <c r="D91" s="654"/>
      <c r="E91" s="654"/>
      <c r="F91" s="654"/>
      <c r="G91" s="654"/>
      <c r="H91" s="654"/>
      <c r="I91" s="654"/>
      <c r="J91" s="643"/>
    </row>
    <row r="92" ht="19.5" customHeight="1" spans="2:10">
      <c r="B92" s="643"/>
      <c r="C92" t="s">
        <v>192</v>
      </c>
      <c r="D92" s="654" t="s">
        <v>193</v>
      </c>
      <c r="E92" s="654"/>
      <c r="F92" s="654"/>
      <c r="G92" s="654"/>
      <c r="H92" s="654" t="s">
        <v>194</v>
      </c>
      <c r="I92" s="654"/>
      <c r="J92" s="643"/>
    </row>
    <row r="93" spans="2:10">
      <c r="B93" s="643"/>
      <c r="C93" s="654"/>
      <c r="D93" s="643"/>
      <c r="E93" s="643"/>
      <c r="F93" s="643"/>
      <c r="G93" s="643"/>
      <c r="H93" s="643"/>
      <c r="I93" s="643"/>
      <c r="J93" s="643"/>
    </row>
    <row r="94" spans="2:10">
      <c r="B94" s="643"/>
      <c r="C94" s="643"/>
      <c r="D94" s="643"/>
      <c r="E94" s="643"/>
      <c r="F94" s="643"/>
      <c r="G94" s="643"/>
      <c r="H94" s="643"/>
      <c r="I94" s="643"/>
      <c r="J94" s="643"/>
    </row>
    <row r="95" spans="2:10">
      <c r="B95" s="643"/>
      <c r="C95" s="643"/>
      <c r="D95" s="643"/>
      <c r="E95" s="643"/>
      <c r="F95" s="643"/>
      <c r="G95" s="643"/>
      <c r="H95" s="643"/>
      <c r="I95" s="643"/>
      <c r="J95" s="643"/>
    </row>
    <row r="96" spans="2:10">
      <c r="B96" s="643"/>
      <c r="C96" s="643"/>
      <c r="D96" s="643"/>
      <c r="E96" s="643"/>
      <c r="F96" s="643"/>
      <c r="G96" s="643"/>
      <c r="H96" s="643"/>
      <c r="I96" s="643"/>
      <c r="J96" s="643"/>
    </row>
    <row r="97" spans="2:10">
      <c r="B97" s="643"/>
      <c r="C97" s="643"/>
      <c r="D97" s="643"/>
      <c r="E97" s="643"/>
      <c r="F97" s="643"/>
      <c r="G97" s="643"/>
      <c r="H97" s="643"/>
      <c r="I97" s="643"/>
      <c r="J97" s="643"/>
    </row>
    <row r="98" spans="2:10">
      <c r="B98" s="643"/>
      <c r="C98" s="643"/>
      <c r="D98" s="643"/>
      <c r="E98" s="643"/>
      <c r="F98" s="643"/>
      <c r="G98" s="643"/>
      <c r="H98" s="643"/>
      <c r="I98" s="643"/>
      <c r="J98" s="643"/>
    </row>
    <row r="99" spans="2:10">
      <c r="B99" s="643"/>
      <c r="C99" s="643"/>
      <c r="D99" s="643"/>
      <c r="E99" s="643"/>
      <c r="F99" s="643"/>
      <c r="G99" s="643"/>
      <c r="H99" s="643"/>
      <c r="I99" s="643"/>
      <c r="J99" s="643"/>
    </row>
    <row r="100" spans="2:10">
      <c r="B100" s="643"/>
      <c r="C100" s="643"/>
      <c r="D100" s="643"/>
      <c r="E100" s="643"/>
      <c r="F100" s="643"/>
      <c r="G100" s="643"/>
      <c r="H100" s="643"/>
      <c r="I100" s="643"/>
      <c r="J100" s="643"/>
    </row>
    <row r="101" spans="2:10">
      <c r="B101" s="643"/>
      <c r="C101" s="643"/>
      <c r="D101" s="643"/>
      <c r="E101" s="643"/>
      <c r="F101" s="643"/>
      <c r="G101" s="643"/>
      <c r="H101" s="643"/>
      <c r="I101" s="643"/>
      <c r="J101" s="643"/>
    </row>
    <row r="102" spans="2:10">
      <c r="B102" s="643"/>
      <c r="C102" s="643"/>
      <c r="D102" s="643"/>
      <c r="E102" s="643"/>
      <c r="F102" s="643"/>
      <c r="G102" s="643"/>
      <c r="H102" s="643"/>
      <c r="I102" s="643"/>
      <c r="J102" s="643"/>
    </row>
    <row r="103" spans="2:10">
      <c r="B103" s="643"/>
      <c r="C103" s="643"/>
      <c r="D103" s="643"/>
      <c r="E103" s="643"/>
      <c r="F103" s="643"/>
      <c r="G103" s="643"/>
      <c r="H103" s="643"/>
      <c r="I103" s="643"/>
      <c r="J103" s="643"/>
    </row>
    <row r="104" spans="2:10">
      <c r="B104" s="643"/>
      <c r="C104" s="643"/>
      <c r="D104" s="643"/>
      <c r="E104" s="643"/>
      <c r="F104" s="643"/>
      <c r="G104" s="643"/>
      <c r="H104" s="643"/>
      <c r="I104" s="643"/>
      <c r="J104" s="643"/>
    </row>
    <row r="105" spans="2:10">
      <c r="B105" s="643"/>
      <c r="C105" s="643"/>
      <c r="D105" s="643"/>
      <c r="E105" s="643"/>
      <c r="F105" s="643"/>
      <c r="G105" s="643"/>
      <c r="H105" s="643"/>
      <c r="I105" s="643"/>
      <c r="J105" s="643"/>
    </row>
    <row r="106" spans="2:10">
      <c r="B106" s="245"/>
      <c r="C106" s="245"/>
      <c r="D106" s="245"/>
      <c r="E106" s="245"/>
      <c r="F106" s="245"/>
      <c r="G106" s="245"/>
      <c r="H106" s="245"/>
      <c r="I106" s="245"/>
      <c r="J106" s="245"/>
    </row>
    <row r="107" spans="2:10">
      <c r="B107" s="245"/>
      <c r="C107" s="245"/>
      <c r="D107" s="245"/>
      <c r="E107" s="245"/>
      <c r="F107" s="245"/>
      <c r="G107" s="245"/>
      <c r="H107" s="245"/>
      <c r="I107" s="245"/>
      <c r="J107" s="245"/>
    </row>
    <row r="108" spans="2:10">
      <c r="B108" s="245"/>
      <c r="C108" s="245"/>
      <c r="D108" s="245"/>
      <c r="E108" s="245"/>
      <c r="F108" s="245"/>
      <c r="G108" s="245"/>
      <c r="H108" s="245"/>
      <c r="I108" s="245"/>
      <c r="J108" s="245"/>
    </row>
    <row r="109" spans="2:10">
      <c r="B109" s="245"/>
      <c r="C109" s="245"/>
      <c r="D109" s="245"/>
      <c r="E109" s="245"/>
      <c r="F109" s="245"/>
      <c r="G109" s="245"/>
      <c r="H109" s="245"/>
      <c r="I109" s="245"/>
      <c r="J109" s="245"/>
    </row>
  </sheetData>
  <mergeCells count="111">
    <mergeCell ref="B1:J1"/>
    <mergeCell ref="D3:I3"/>
    <mergeCell ref="E5:I5"/>
    <mergeCell ref="D9:E9"/>
    <mergeCell ref="H9:I9"/>
    <mergeCell ref="B11:E11"/>
    <mergeCell ref="E14:F14"/>
    <mergeCell ref="H20:I20"/>
    <mergeCell ref="H21:I21"/>
    <mergeCell ref="H22:I22"/>
    <mergeCell ref="H23:I23"/>
    <mergeCell ref="H24:I24"/>
    <mergeCell ref="H25:I25"/>
    <mergeCell ref="H26:I26"/>
    <mergeCell ref="H27:I27"/>
    <mergeCell ref="E30:F30"/>
    <mergeCell ref="G30:H30"/>
    <mergeCell ref="I30:J30"/>
    <mergeCell ref="C32:D32"/>
    <mergeCell ref="C33:D33"/>
    <mergeCell ref="C34:D34"/>
    <mergeCell ref="C35:D35"/>
    <mergeCell ref="C36:D36"/>
    <mergeCell ref="C37:D37"/>
    <mergeCell ref="C38:D38"/>
    <mergeCell ref="C41:F41"/>
    <mergeCell ref="G41:J41"/>
    <mergeCell ref="C42:E42"/>
    <mergeCell ref="G42:I42"/>
    <mergeCell ref="C43:E43"/>
    <mergeCell ref="G43:I43"/>
    <mergeCell ref="C44:E44"/>
    <mergeCell ref="G44:I44"/>
    <mergeCell ref="C45:E45"/>
    <mergeCell ref="G45:I45"/>
    <mergeCell ref="C46:E46"/>
    <mergeCell ref="G46:I46"/>
    <mergeCell ref="C47:E47"/>
    <mergeCell ref="G47:I47"/>
    <mergeCell ref="C48:E48"/>
    <mergeCell ref="G48:I48"/>
    <mergeCell ref="C49:E49"/>
    <mergeCell ref="G49:I49"/>
    <mergeCell ref="C50:E50"/>
    <mergeCell ref="G50:I50"/>
    <mergeCell ref="C51:E51"/>
    <mergeCell ref="G51:I51"/>
    <mergeCell ref="C52:E52"/>
    <mergeCell ref="G52:I52"/>
    <mergeCell ref="C53:E53"/>
    <mergeCell ref="G53:I53"/>
    <mergeCell ref="C54:E54"/>
    <mergeCell ref="G54:I54"/>
    <mergeCell ref="M54:N54"/>
    <mergeCell ref="C55:E55"/>
    <mergeCell ref="G55:I55"/>
    <mergeCell ref="M55:N55"/>
    <mergeCell ref="P55:Q55"/>
    <mergeCell ref="C56:E56"/>
    <mergeCell ref="G56:I56"/>
    <mergeCell ref="P56:Q56"/>
    <mergeCell ref="C57:E57"/>
    <mergeCell ref="G57:I57"/>
    <mergeCell ref="N57:O57"/>
    <mergeCell ref="C60:E60"/>
    <mergeCell ref="I60:J60"/>
    <mergeCell ref="C61:E61"/>
    <mergeCell ref="I61:J61"/>
    <mergeCell ref="N61:O61"/>
    <mergeCell ref="C62:E62"/>
    <mergeCell ref="N62:O62"/>
    <mergeCell ref="P62:Q62"/>
    <mergeCell ref="C63:E63"/>
    <mergeCell ref="N63:O63"/>
    <mergeCell ref="N64:O64"/>
    <mergeCell ref="C66:F66"/>
    <mergeCell ref="G66:H66"/>
    <mergeCell ref="I66:J66"/>
    <mergeCell ref="C67:F67"/>
    <mergeCell ref="G67:H67"/>
    <mergeCell ref="I67:J67"/>
    <mergeCell ref="N67:O67"/>
    <mergeCell ref="C68:F68"/>
    <mergeCell ref="G68:H68"/>
    <mergeCell ref="I68:J68"/>
    <mergeCell ref="N68:O68"/>
    <mergeCell ref="C69:F69"/>
    <mergeCell ref="G69:H69"/>
    <mergeCell ref="I69:J69"/>
    <mergeCell ref="N69:O69"/>
    <mergeCell ref="C70:F70"/>
    <mergeCell ref="G70:H70"/>
    <mergeCell ref="I70:J70"/>
    <mergeCell ref="C71:F71"/>
    <mergeCell ref="G71:H71"/>
    <mergeCell ref="I71:J71"/>
    <mergeCell ref="C74:I74"/>
    <mergeCell ref="C75:I75"/>
    <mergeCell ref="C76:I76"/>
    <mergeCell ref="C77:I77"/>
    <mergeCell ref="C78:I78"/>
    <mergeCell ref="C79:I79"/>
    <mergeCell ref="C80:F80"/>
    <mergeCell ref="C83:I83"/>
    <mergeCell ref="C84:I84"/>
    <mergeCell ref="C85:I85"/>
    <mergeCell ref="C86:I86"/>
    <mergeCell ref="C87:I87"/>
    <mergeCell ref="C88:I88"/>
    <mergeCell ref="C90:F90"/>
    <mergeCell ref="C30:D31"/>
  </mergeCells>
  <pageMargins left="0.708661417322835" right="0.708661417322835" top="0.748031496062992" bottom="0.748031496062992" header="0.31496062992126" footer="0.31496062992126"/>
  <pageSetup paperSize="9" scale="6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Q250"/>
  <sheetViews>
    <sheetView tabSelected="1" topLeftCell="A13" workbookViewId="0">
      <selection activeCell="C21" sqref="C21"/>
    </sheetView>
  </sheetViews>
  <sheetFormatPr defaultColWidth="9" defaultRowHeight="15"/>
  <cols>
    <col min="1" max="1" width="6.14285714285714" customWidth="1"/>
    <col min="2" max="2" width="27.5714285714286" customWidth="1"/>
    <col min="3" max="3" width="40.7142857142857" customWidth="1"/>
    <col min="4" max="4" width="26" style="16" customWidth="1"/>
    <col min="5" max="5" width="8.85714285714286" customWidth="1"/>
    <col min="6" max="6" width="12.5714285714286" customWidth="1"/>
    <col min="7" max="7" width="22.1428571428571" customWidth="1"/>
    <col min="8" max="8" width="15.4285714285714" customWidth="1"/>
    <col min="9" max="9" width="11.8571428571429" customWidth="1"/>
    <col min="10" max="10" width="8" customWidth="1"/>
    <col min="11" max="11" width="23.8571428571429" customWidth="1"/>
    <col min="12" max="12" width="12.7142857142857" style="134" customWidth="1"/>
    <col min="13" max="13" width="13.2857142857143" customWidth="1"/>
    <col min="14" max="14" width="17.4285714285714" customWidth="1"/>
    <col min="15" max="15" width="26.2857142857143" customWidth="1"/>
    <col min="16" max="16" width="13.5714285714286" customWidth="1"/>
    <col min="17" max="17" width="5.14285714285714" customWidth="1"/>
    <col min="18" max="18" width="7.28571428571429" customWidth="1"/>
    <col min="19" max="19" width="11.7142857142857" customWidth="1"/>
    <col min="20" max="20" width="15.8571428571429" customWidth="1"/>
    <col min="21" max="21" width="8" customWidth="1"/>
    <col min="22" max="22" width="9.28571428571429" customWidth="1"/>
    <col min="23" max="23" width="15.2857142857143" customWidth="1"/>
    <col min="24" max="24" width="11.5714285714286" customWidth="1"/>
    <col min="25" max="25" width="9.14285714285714" customWidth="1"/>
    <col min="26" max="26" width="11"/>
    <col min="27" max="27" width="9.14285714285714"/>
    <col min="29" max="29" width="13.8571428571429"/>
    <col min="36" max="36" width="9.85714285714286"/>
    <col min="37" max="37" width="11"/>
    <col min="38" max="38" width="18.4285714285714" customWidth="1"/>
    <col min="40" max="40" width="12.8571428571429"/>
  </cols>
  <sheetData>
    <row r="1" ht="24.75" customHeight="1" spans="2:13">
      <c r="B1" s="135" t="s">
        <v>195</v>
      </c>
      <c r="C1" s="135"/>
      <c r="D1" s="136"/>
      <c r="E1" s="137"/>
      <c r="F1" s="137"/>
      <c r="G1" s="137"/>
      <c r="H1" s="138"/>
      <c r="I1" s="138"/>
      <c r="J1" s="138"/>
      <c r="K1" s="138"/>
      <c r="L1" s="244"/>
      <c r="M1" s="245"/>
    </row>
    <row r="2" ht="27" customHeight="1" spans="1:13">
      <c r="A2" s="139" t="s">
        <v>196</v>
      </c>
      <c r="B2" s="140" t="s">
        <v>197</v>
      </c>
      <c r="C2" s="140"/>
      <c r="D2" s="141"/>
      <c r="E2" s="142"/>
      <c r="F2" s="142"/>
      <c r="G2" s="143"/>
      <c r="H2" s="144"/>
      <c r="I2" s="246"/>
      <c r="J2" s="245"/>
      <c r="K2" s="144"/>
      <c r="L2" s="247"/>
      <c r="M2" s="245"/>
    </row>
    <row r="3" ht="59" customHeight="1" spans="1:37">
      <c r="A3" s="145" t="s">
        <v>198</v>
      </c>
      <c r="B3" s="146" t="s">
        <v>199</v>
      </c>
      <c r="C3" s="146" t="s">
        <v>200</v>
      </c>
      <c r="D3" s="146" t="s">
        <v>201</v>
      </c>
      <c r="E3" s="147" t="s">
        <v>202</v>
      </c>
      <c r="F3" s="148" t="s">
        <v>203</v>
      </c>
      <c r="G3" s="147" t="s">
        <v>204</v>
      </c>
      <c r="H3" s="146" t="s">
        <v>205</v>
      </c>
      <c r="I3" s="146" t="s">
        <v>206</v>
      </c>
      <c r="J3" s="248" t="s">
        <v>207</v>
      </c>
      <c r="K3" s="249" t="s">
        <v>208</v>
      </c>
      <c r="L3" s="250" t="s">
        <v>209</v>
      </c>
      <c r="M3" s="251" t="s">
        <v>210</v>
      </c>
      <c r="N3" s="252"/>
      <c r="O3" s="253"/>
      <c r="P3" s="254"/>
      <c r="Q3" s="330"/>
      <c r="R3" s="330"/>
      <c r="W3" s="331"/>
      <c r="X3" s="332"/>
      <c r="Z3" s="365"/>
      <c r="AA3" s="365"/>
      <c r="AB3" s="365"/>
      <c r="AC3" s="365"/>
      <c r="AD3" s="365"/>
      <c r="AE3" s="365"/>
      <c r="AF3" s="366"/>
      <c r="AG3" s="365"/>
      <c r="AH3" s="411"/>
      <c r="AI3" s="412"/>
      <c r="AJ3" s="366"/>
      <c r="AK3" s="413"/>
    </row>
    <row r="4" customHeight="1" spans="1:41">
      <c r="A4" s="149">
        <v>1</v>
      </c>
      <c r="B4" s="150" t="s">
        <v>211</v>
      </c>
      <c r="C4" s="151" t="s">
        <v>212</v>
      </c>
      <c r="D4" s="152"/>
      <c r="E4" s="150" t="s">
        <v>33</v>
      </c>
      <c r="F4" s="153">
        <v>45</v>
      </c>
      <c r="G4" s="154" t="s">
        <v>213</v>
      </c>
      <c r="H4" s="155">
        <v>44043</v>
      </c>
      <c r="I4" s="155">
        <v>44046</v>
      </c>
      <c r="J4" s="255">
        <f t="shared" ref="J4:J26" si="0">I4-H4</f>
        <v>3</v>
      </c>
      <c r="K4" s="256" t="s">
        <v>213</v>
      </c>
      <c r="L4" s="257">
        <v>3118986632</v>
      </c>
      <c r="M4" s="258">
        <v>21016</v>
      </c>
      <c r="N4" s="259"/>
      <c r="O4" s="259"/>
      <c r="P4" s="260"/>
      <c r="R4" s="333"/>
      <c r="W4" s="334"/>
      <c r="X4" s="335"/>
      <c r="Y4" s="334"/>
      <c r="Z4" s="367"/>
      <c r="AA4" s="368"/>
      <c r="AB4" s="368"/>
      <c r="AC4" s="368"/>
      <c r="AD4" s="368"/>
      <c r="AE4" s="368"/>
      <c r="AF4" s="368"/>
      <c r="AG4" s="368"/>
      <c r="AH4" s="368"/>
      <c r="AI4" s="368"/>
      <c r="AJ4" s="414"/>
      <c r="AK4" s="415"/>
      <c r="AL4" s="416"/>
      <c r="AM4" s="417"/>
      <c r="AO4" s="417"/>
    </row>
    <row r="5" customHeight="1" spans="1:41">
      <c r="A5" s="149">
        <v>2</v>
      </c>
      <c r="B5" s="156" t="s">
        <v>214</v>
      </c>
      <c r="C5" s="157" t="s">
        <v>215</v>
      </c>
      <c r="D5" s="158"/>
      <c r="E5" s="156" t="s">
        <v>33</v>
      </c>
      <c r="F5" s="159">
        <v>16</v>
      </c>
      <c r="G5" s="160" t="s">
        <v>213</v>
      </c>
      <c r="H5" s="161">
        <v>44055</v>
      </c>
      <c r="I5" s="161">
        <v>44057</v>
      </c>
      <c r="J5" s="255">
        <f t="shared" si="0"/>
        <v>2</v>
      </c>
      <c r="K5" s="261" t="s">
        <v>213</v>
      </c>
      <c r="L5" s="262">
        <v>3555425144</v>
      </c>
      <c r="M5" s="263">
        <v>12359</v>
      </c>
      <c r="N5" s="264"/>
      <c r="O5" s="264"/>
      <c r="P5" s="265"/>
      <c r="R5" s="336"/>
      <c r="W5" s="337"/>
      <c r="X5" s="338"/>
      <c r="Y5" s="337"/>
      <c r="Z5" s="369"/>
      <c r="AA5" s="370"/>
      <c r="AB5" s="370"/>
      <c r="AC5" s="370"/>
      <c r="AD5" s="370"/>
      <c r="AE5" s="370"/>
      <c r="AF5" s="370"/>
      <c r="AG5" s="370"/>
      <c r="AH5" s="370"/>
      <c r="AI5" s="370"/>
      <c r="AJ5" s="418"/>
      <c r="AK5" s="419"/>
      <c r="AL5" s="420"/>
      <c r="AM5" s="421"/>
      <c r="AO5" s="421"/>
    </row>
    <row r="6" customHeight="1" spans="1:41">
      <c r="A6" s="149">
        <v>3</v>
      </c>
      <c r="B6" s="156" t="s">
        <v>216</v>
      </c>
      <c r="C6" s="16"/>
      <c r="D6" s="162" t="s">
        <v>154</v>
      </c>
      <c r="E6" s="156" t="s">
        <v>32</v>
      </c>
      <c r="F6" s="159">
        <v>18</v>
      </c>
      <c r="G6" s="160" t="s">
        <v>213</v>
      </c>
      <c r="H6" s="163">
        <v>44065</v>
      </c>
      <c r="I6" s="163">
        <v>44069</v>
      </c>
      <c r="J6" s="255">
        <f t="shared" si="0"/>
        <v>4</v>
      </c>
      <c r="K6" s="261" t="s">
        <v>213</v>
      </c>
      <c r="L6" s="262">
        <v>3554350548</v>
      </c>
      <c r="M6" s="263">
        <v>25000</v>
      </c>
      <c r="N6" s="264"/>
      <c r="O6" s="264"/>
      <c r="P6" s="265"/>
      <c r="R6" s="336"/>
      <c r="W6" s="337"/>
      <c r="X6" s="338"/>
      <c r="Y6" s="338"/>
      <c r="Z6" s="369"/>
      <c r="AA6" s="371"/>
      <c r="AB6" s="371"/>
      <c r="AC6" s="371"/>
      <c r="AD6" s="371"/>
      <c r="AE6" s="371"/>
      <c r="AF6" s="371"/>
      <c r="AG6" s="371"/>
      <c r="AH6" s="422"/>
      <c r="AI6" s="370"/>
      <c r="AJ6" s="418"/>
      <c r="AK6" s="423"/>
      <c r="AL6" s="420"/>
      <c r="AM6" s="421"/>
      <c r="AO6" s="447"/>
    </row>
    <row r="7" customHeight="1" spans="1:41">
      <c r="A7" s="149">
        <v>4</v>
      </c>
      <c r="B7" s="151" t="s">
        <v>217</v>
      </c>
      <c r="C7" s="164" t="s">
        <v>218</v>
      </c>
      <c r="D7" s="151"/>
      <c r="E7" s="165" t="s">
        <v>32</v>
      </c>
      <c r="F7" s="166">
        <v>60</v>
      </c>
      <c r="G7" s="167" t="s">
        <v>219</v>
      </c>
      <c r="H7" s="168">
        <v>44045</v>
      </c>
      <c r="I7" s="168">
        <v>44049</v>
      </c>
      <c r="J7" s="255">
        <f t="shared" si="0"/>
        <v>4</v>
      </c>
      <c r="K7" s="151" t="s">
        <v>220</v>
      </c>
      <c r="L7" s="257">
        <v>3166891182</v>
      </c>
      <c r="M7" s="266">
        <v>8640</v>
      </c>
      <c r="N7" s="259"/>
      <c r="O7" s="259"/>
      <c r="P7" s="267"/>
      <c r="R7" s="333"/>
      <c r="W7" s="339"/>
      <c r="X7" s="335"/>
      <c r="Y7" s="372"/>
      <c r="Z7" s="373"/>
      <c r="AA7" s="372"/>
      <c r="AB7" s="374"/>
      <c r="AC7" s="374"/>
      <c r="AD7" s="374"/>
      <c r="AE7" s="372"/>
      <c r="AF7" s="374"/>
      <c r="AG7" s="374"/>
      <c r="AH7" s="374"/>
      <c r="AI7" s="372"/>
      <c r="AJ7" s="424"/>
      <c r="AK7" s="372"/>
      <c r="AL7" s="416"/>
      <c r="AM7" s="417"/>
      <c r="AO7" s="417"/>
    </row>
    <row r="8" customHeight="1" spans="1:41">
      <c r="A8" s="149">
        <v>5</v>
      </c>
      <c r="B8" s="151" t="s">
        <v>221</v>
      </c>
      <c r="C8" s="16"/>
      <c r="D8" s="169" t="s">
        <v>222</v>
      </c>
      <c r="E8" s="165" t="s">
        <v>32</v>
      </c>
      <c r="F8" s="151">
        <v>15</v>
      </c>
      <c r="G8" s="167" t="s">
        <v>219</v>
      </c>
      <c r="H8" s="168">
        <v>44047</v>
      </c>
      <c r="I8" s="168">
        <v>44048</v>
      </c>
      <c r="J8" s="255">
        <f t="shared" si="0"/>
        <v>1</v>
      </c>
      <c r="K8" s="151" t="s">
        <v>223</v>
      </c>
      <c r="L8" s="257">
        <v>3555107690</v>
      </c>
      <c r="M8" s="266">
        <v>5057</v>
      </c>
      <c r="N8" s="259"/>
      <c r="O8" s="259"/>
      <c r="P8" s="267"/>
      <c r="R8" s="333"/>
      <c r="W8" s="339"/>
      <c r="X8" s="335"/>
      <c r="Y8" s="372"/>
      <c r="Z8" s="373"/>
      <c r="AA8" s="372"/>
      <c r="AB8" s="374"/>
      <c r="AC8" s="374"/>
      <c r="AD8" s="374"/>
      <c r="AE8" s="372"/>
      <c r="AF8" s="374"/>
      <c r="AG8" s="374"/>
      <c r="AH8" s="374"/>
      <c r="AI8" s="372"/>
      <c r="AJ8" s="424"/>
      <c r="AK8" s="372"/>
      <c r="AL8" s="416"/>
      <c r="AM8" s="417"/>
      <c r="AO8" s="417"/>
    </row>
    <row r="9" customHeight="1" spans="1:42">
      <c r="A9" s="149">
        <v>6</v>
      </c>
      <c r="B9" s="170" t="s">
        <v>224</v>
      </c>
      <c r="C9" s="170" t="s">
        <v>153</v>
      </c>
      <c r="D9" s="170"/>
      <c r="E9" s="165" t="s">
        <v>32</v>
      </c>
      <c r="F9" s="170">
        <v>60</v>
      </c>
      <c r="G9" s="171" t="s">
        <v>219</v>
      </c>
      <c r="H9" s="172">
        <v>44054</v>
      </c>
      <c r="I9" s="172">
        <v>44059</v>
      </c>
      <c r="J9" s="255">
        <f t="shared" si="0"/>
        <v>5</v>
      </c>
      <c r="K9" s="170" t="s">
        <v>225</v>
      </c>
      <c r="L9" s="176">
        <v>3555278661</v>
      </c>
      <c r="M9" s="268">
        <v>5924</v>
      </c>
      <c r="N9" s="269"/>
      <c r="O9" s="269"/>
      <c r="P9" s="270"/>
      <c r="R9" s="340"/>
      <c r="W9" s="341"/>
      <c r="X9" s="342"/>
      <c r="Y9" s="375"/>
      <c r="Z9" s="376"/>
      <c r="AA9" s="376"/>
      <c r="AB9" s="376"/>
      <c r="AC9" s="376"/>
      <c r="AD9" s="376"/>
      <c r="AE9" s="376"/>
      <c r="AF9" s="376"/>
      <c r="AG9" s="376"/>
      <c r="AH9" s="376"/>
      <c r="AI9" s="376"/>
      <c r="AJ9" s="425"/>
      <c r="AK9" s="380"/>
      <c r="AL9" s="426"/>
      <c r="AM9" s="427"/>
      <c r="AO9" s="427"/>
      <c r="AP9" s="448"/>
    </row>
    <row r="10" customHeight="1" spans="1:42">
      <c r="A10" s="149">
        <v>7</v>
      </c>
      <c r="B10" s="165" t="s">
        <v>226</v>
      </c>
      <c r="C10" s="16"/>
      <c r="D10" s="170" t="s">
        <v>157</v>
      </c>
      <c r="E10" s="165" t="s">
        <v>32</v>
      </c>
      <c r="F10" s="165">
        <v>85</v>
      </c>
      <c r="G10" s="171" t="s">
        <v>219</v>
      </c>
      <c r="H10" s="173">
        <v>44061</v>
      </c>
      <c r="I10" s="173">
        <v>44063</v>
      </c>
      <c r="J10" s="255">
        <f t="shared" si="0"/>
        <v>2</v>
      </c>
      <c r="K10" s="165" t="s">
        <v>213</v>
      </c>
      <c r="L10" s="176">
        <v>31555755699</v>
      </c>
      <c r="M10" s="268">
        <v>6696</v>
      </c>
      <c r="N10" s="269"/>
      <c r="O10" s="269"/>
      <c r="P10" s="270"/>
      <c r="R10" s="340"/>
      <c r="W10" s="341"/>
      <c r="X10" s="343"/>
      <c r="Y10" s="375"/>
      <c r="Z10" s="376"/>
      <c r="AA10" s="376"/>
      <c r="AB10" s="376"/>
      <c r="AC10" s="376"/>
      <c r="AD10" s="376"/>
      <c r="AE10" s="376"/>
      <c r="AF10" s="376"/>
      <c r="AG10" s="376"/>
      <c r="AH10" s="376"/>
      <c r="AI10" s="376"/>
      <c r="AJ10" s="425"/>
      <c r="AK10" s="380"/>
      <c r="AL10" s="426"/>
      <c r="AM10" s="427"/>
      <c r="AO10" s="427"/>
      <c r="AP10" s="448"/>
    </row>
    <row r="11" ht="18" customHeight="1" spans="1:42">
      <c r="A11" s="149">
        <v>8</v>
      </c>
      <c r="B11" s="165" t="s">
        <v>227</v>
      </c>
      <c r="C11" s="174" t="s">
        <v>80</v>
      </c>
      <c r="D11" s="175"/>
      <c r="E11" s="165" t="s">
        <v>33</v>
      </c>
      <c r="F11" s="165">
        <v>14</v>
      </c>
      <c r="G11" s="171" t="s">
        <v>219</v>
      </c>
      <c r="H11" s="173">
        <v>44060</v>
      </c>
      <c r="I11" s="173">
        <v>44065</v>
      </c>
      <c r="J11" s="255">
        <f t="shared" si="0"/>
        <v>5</v>
      </c>
      <c r="K11" s="165" t="s">
        <v>213</v>
      </c>
      <c r="L11" s="176">
        <v>3118986964</v>
      </c>
      <c r="M11" s="268">
        <v>6427</v>
      </c>
      <c r="N11" s="269"/>
      <c r="O11" s="269"/>
      <c r="P11" s="270"/>
      <c r="R11" s="340"/>
      <c r="W11" s="341"/>
      <c r="X11" s="344"/>
      <c r="Y11" s="375"/>
      <c r="Z11" s="376"/>
      <c r="AA11" s="377"/>
      <c r="AB11" s="377"/>
      <c r="AC11" s="377"/>
      <c r="AD11" s="377"/>
      <c r="AE11" s="377"/>
      <c r="AF11" s="377"/>
      <c r="AG11" s="377"/>
      <c r="AH11" s="377"/>
      <c r="AI11" s="384"/>
      <c r="AJ11" s="425"/>
      <c r="AK11" s="380"/>
      <c r="AL11" s="426"/>
      <c r="AM11" s="427"/>
      <c r="AO11" s="427"/>
      <c r="AP11" s="448"/>
    </row>
    <row r="12" customHeight="1" spans="1:42">
      <c r="A12" s="149">
        <v>9</v>
      </c>
      <c r="B12" s="165" t="s">
        <v>228</v>
      </c>
      <c r="C12" s="16"/>
      <c r="D12" s="170" t="s">
        <v>229</v>
      </c>
      <c r="E12" s="165" t="s">
        <v>33</v>
      </c>
      <c r="F12" s="165">
        <v>14</v>
      </c>
      <c r="G12" s="171" t="s">
        <v>219</v>
      </c>
      <c r="H12" s="173">
        <v>44062</v>
      </c>
      <c r="I12" s="173">
        <v>44065</v>
      </c>
      <c r="J12" s="255">
        <f t="shared" si="0"/>
        <v>3</v>
      </c>
      <c r="K12" s="165" t="s">
        <v>230</v>
      </c>
      <c r="L12" s="176">
        <v>3555473197</v>
      </c>
      <c r="M12" s="268">
        <v>8547</v>
      </c>
      <c r="N12" s="269"/>
      <c r="O12" s="269"/>
      <c r="P12" s="270"/>
      <c r="R12" s="340"/>
      <c r="W12" s="345"/>
      <c r="X12" s="343"/>
      <c r="Y12" s="375"/>
      <c r="Z12" s="376"/>
      <c r="AA12" s="377"/>
      <c r="AB12" s="377"/>
      <c r="AC12" s="377"/>
      <c r="AD12" s="377"/>
      <c r="AE12" s="377"/>
      <c r="AF12" s="377"/>
      <c r="AG12" s="377"/>
      <c r="AH12" s="377"/>
      <c r="AI12" s="378"/>
      <c r="AJ12" s="425"/>
      <c r="AK12" s="380"/>
      <c r="AL12" s="426"/>
      <c r="AM12" s="427"/>
      <c r="AO12" s="427"/>
      <c r="AP12" s="448"/>
    </row>
    <row r="13" customHeight="1" spans="1:42">
      <c r="A13" s="149">
        <v>10</v>
      </c>
      <c r="B13" s="165" t="s">
        <v>231</v>
      </c>
      <c r="C13" s="176" t="s">
        <v>232</v>
      </c>
      <c r="D13" s="175"/>
      <c r="E13" s="165" t="s">
        <v>32</v>
      </c>
      <c r="F13" s="165">
        <v>11</v>
      </c>
      <c r="G13" s="171" t="s">
        <v>219</v>
      </c>
      <c r="H13" s="173">
        <v>44060</v>
      </c>
      <c r="I13" s="173">
        <v>44067</v>
      </c>
      <c r="J13" s="255">
        <f t="shared" si="0"/>
        <v>7</v>
      </c>
      <c r="K13" s="165" t="s">
        <v>213</v>
      </c>
      <c r="L13" s="176">
        <v>3405693203</v>
      </c>
      <c r="M13" s="268">
        <v>3729</v>
      </c>
      <c r="N13" s="269"/>
      <c r="O13" s="269"/>
      <c r="P13" s="270"/>
      <c r="R13" s="340"/>
      <c r="W13" s="345"/>
      <c r="X13" s="343"/>
      <c r="Y13" s="375"/>
      <c r="Z13" s="376"/>
      <c r="AA13" s="377"/>
      <c r="AB13" s="377"/>
      <c r="AC13" s="377"/>
      <c r="AD13" s="377"/>
      <c r="AE13" s="377"/>
      <c r="AF13" s="377"/>
      <c r="AG13" s="377"/>
      <c r="AH13" s="377"/>
      <c r="AI13" s="378"/>
      <c r="AJ13" s="425"/>
      <c r="AK13" s="380"/>
      <c r="AL13" s="426"/>
      <c r="AM13" s="427"/>
      <c r="AO13" s="427"/>
      <c r="AP13" s="448"/>
    </row>
    <row r="14" customHeight="1" spans="1:42">
      <c r="A14" s="149">
        <v>11</v>
      </c>
      <c r="B14" s="170" t="s">
        <v>224</v>
      </c>
      <c r="C14" s="170" t="s">
        <v>153</v>
      </c>
      <c r="D14" s="175"/>
      <c r="E14" s="165" t="s">
        <v>32</v>
      </c>
      <c r="F14" s="170">
        <v>60</v>
      </c>
      <c r="G14" s="171" t="s">
        <v>219</v>
      </c>
      <c r="H14" s="173">
        <v>44062</v>
      </c>
      <c r="I14" s="173">
        <v>44068</v>
      </c>
      <c r="J14" s="255">
        <f t="shared" si="0"/>
        <v>6</v>
      </c>
      <c r="K14" s="170" t="s">
        <v>225</v>
      </c>
      <c r="L14" s="176">
        <v>3555278661</v>
      </c>
      <c r="M14" s="268">
        <v>4687</v>
      </c>
      <c r="N14" s="269"/>
      <c r="O14" s="269"/>
      <c r="P14" s="270"/>
      <c r="R14" s="340"/>
      <c r="W14" s="345"/>
      <c r="X14" s="343"/>
      <c r="Y14" s="375"/>
      <c r="Z14" s="378"/>
      <c r="AA14" s="377"/>
      <c r="AB14" s="377"/>
      <c r="AC14" s="377"/>
      <c r="AD14" s="377"/>
      <c r="AE14" s="377"/>
      <c r="AF14" s="377"/>
      <c r="AG14" s="377"/>
      <c r="AH14" s="377"/>
      <c r="AI14" s="378"/>
      <c r="AJ14" s="425"/>
      <c r="AK14" s="380"/>
      <c r="AL14" s="426"/>
      <c r="AM14" s="427"/>
      <c r="AO14" s="427"/>
      <c r="AP14" s="448"/>
    </row>
    <row r="15" customHeight="1" spans="1:42">
      <c r="A15" s="149">
        <v>12</v>
      </c>
      <c r="B15" s="165" t="s">
        <v>233</v>
      </c>
      <c r="C15" s="16"/>
      <c r="D15" s="170" t="s">
        <v>74</v>
      </c>
      <c r="E15" s="165" t="s">
        <v>33</v>
      </c>
      <c r="F15" s="165">
        <v>53</v>
      </c>
      <c r="G15" s="171" t="s">
        <v>219</v>
      </c>
      <c r="H15" s="173">
        <v>44068</v>
      </c>
      <c r="I15" s="173">
        <v>44071</v>
      </c>
      <c r="J15" s="255">
        <f t="shared" si="0"/>
        <v>3</v>
      </c>
      <c r="K15" s="165" t="s">
        <v>213</v>
      </c>
      <c r="L15" s="176">
        <v>3499663569</v>
      </c>
      <c r="M15" s="268">
        <v>2828</v>
      </c>
      <c r="N15" s="271"/>
      <c r="O15" s="271"/>
      <c r="P15" s="272"/>
      <c r="R15" s="346"/>
      <c r="W15" s="337"/>
      <c r="X15" s="347"/>
      <c r="Y15" s="379"/>
      <c r="Z15" s="380"/>
      <c r="AA15" s="379"/>
      <c r="AB15" s="381"/>
      <c r="AC15" s="381"/>
      <c r="AD15" s="381"/>
      <c r="AE15" s="379"/>
      <c r="AF15" s="381"/>
      <c r="AG15" s="381"/>
      <c r="AH15" s="381"/>
      <c r="AI15" s="379"/>
      <c r="AJ15" s="418"/>
      <c r="AK15" s="379"/>
      <c r="AL15" s="420"/>
      <c r="AM15" s="428"/>
      <c r="AO15" s="428"/>
      <c r="AP15" s="448"/>
    </row>
    <row r="16" customHeight="1" spans="1:42">
      <c r="A16" s="149">
        <v>13</v>
      </c>
      <c r="B16" s="169" t="s">
        <v>234</v>
      </c>
      <c r="C16" s="16"/>
      <c r="D16" s="169" t="s">
        <v>235</v>
      </c>
      <c r="E16" s="177" t="s">
        <v>32</v>
      </c>
      <c r="F16" s="177">
        <v>24</v>
      </c>
      <c r="G16" s="178" t="s">
        <v>236</v>
      </c>
      <c r="H16" s="179">
        <v>44043</v>
      </c>
      <c r="I16" s="179">
        <v>44049</v>
      </c>
      <c r="J16" s="255">
        <f t="shared" si="0"/>
        <v>6</v>
      </c>
      <c r="K16" s="178" t="s">
        <v>213</v>
      </c>
      <c r="L16" s="273">
        <v>3116535554</v>
      </c>
      <c r="M16" s="274">
        <v>25000</v>
      </c>
      <c r="N16" s="271"/>
      <c r="O16" s="271"/>
      <c r="P16" s="272"/>
      <c r="R16" s="346"/>
      <c r="W16" s="337"/>
      <c r="X16" s="347"/>
      <c r="Y16" s="382"/>
      <c r="Z16" s="380"/>
      <c r="AA16" s="382"/>
      <c r="AB16" s="382"/>
      <c r="AC16" s="382"/>
      <c r="AD16" s="382"/>
      <c r="AE16" s="382"/>
      <c r="AF16" s="382"/>
      <c r="AG16" s="382"/>
      <c r="AH16" s="382"/>
      <c r="AI16" s="379"/>
      <c r="AJ16" s="418"/>
      <c r="AK16" s="429"/>
      <c r="AL16" s="420"/>
      <c r="AM16" s="428"/>
      <c r="AO16" s="428"/>
      <c r="AP16" s="448"/>
    </row>
    <row r="17" customHeight="1" spans="1:42">
      <c r="A17" s="149">
        <v>14</v>
      </c>
      <c r="B17" s="180" t="s">
        <v>237</v>
      </c>
      <c r="C17" s="16"/>
      <c r="D17" s="169" t="s">
        <v>238</v>
      </c>
      <c r="E17" s="177" t="s">
        <v>33</v>
      </c>
      <c r="F17" s="177">
        <v>35</v>
      </c>
      <c r="G17" s="178" t="s">
        <v>236</v>
      </c>
      <c r="H17" s="179">
        <v>44046</v>
      </c>
      <c r="I17" s="179">
        <v>44048</v>
      </c>
      <c r="J17" s="255">
        <f t="shared" si="0"/>
        <v>2</v>
      </c>
      <c r="K17" s="178" t="s">
        <v>239</v>
      </c>
      <c r="L17" s="273">
        <v>3109456335</v>
      </c>
      <c r="M17" s="274">
        <v>10925</v>
      </c>
      <c r="N17" s="271"/>
      <c r="O17" s="271"/>
      <c r="P17" s="272"/>
      <c r="R17" s="346"/>
      <c r="W17" s="337"/>
      <c r="X17" s="347"/>
      <c r="Y17" s="382"/>
      <c r="Z17" s="380"/>
      <c r="AA17" s="382"/>
      <c r="AB17" s="381"/>
      <c r="AC17" s="381"/>
      <c r="AD17" s="381"/>
      <c r="AE17" s="382"/>
      <c r="AF17" s="381"/>
      <c r="AG17" s="381"/>
      <c r="AH17" s="381"/>
      <c r="AI17" s="379"/>
      <c r="AJ17" s="418"/>
      <c r="AK17" s="429"/>
      <c r="AL17" s="420"/>
      <c r="AM17" s="428"/>
      <c r="AO17" s="428"/>
      <c r="AP17" s="448"/>
    </row>
    <row r="18" customHeight="1" spans="1:42">
      <c r="A18" s="149">
        <v>15</v>
      </c>
      <c r="B18" s="177" t="s">
        <v>240</v>
      </c>
      <c r="C18" s="16"/>
      <c r="D18" s="169" t="s">
        <v>241</v>
      </c>
      <c r="E18" s="177" t="s">
        <v>32</v>
      </c>
      <c r="F18" s="177">
        <v>58</v>
      </c>
      <c r="G18" s="181" t="s">
        <v>236</v>
      </c>
      <c r="H18" s="182">
        <v>44047</v>
      </c>
      <c r="I18" s="182">
        <v>44050</v>
      </c>
      <c r="J18" s="255">
        <f t="shared" si="0"/>
        <v>3</v>
      </c>
      <c r="K18" s="275" t="s">
        <v>242</v>
      </c>
      <c r="L18" s="273">
        <v>3129808711</v>
      </c>
      <c r="M18" s="274">
        <v>6260</v>
      </c>
      <c r="N18" s="271"/>
      <c r="O18" s="271"/>
      <c r="P18" s="272"/>
      <c r="R18" s="346"/>
      <c r="W18" s="337"/>
      <c r="X18" s="347"/>
      <c r="Y18" s="382"/>
      <c r="Z18" s="380"/>
      <c r="AA18" s="382"/>
      <c r="AB18" s="382"/>
      <c r="AC18" s="382"/>
      <c r="AD18" s="382"/>
      <c r="AE18" s="382"/>
      <c r="AF18" s="382"/>
      <c r="AG18" s="382"/>
      <c r="AH18" s="382"/>
      <c r="AI18" s="379"/>
      <c r="AJ18" s="418"/>
      <c r="AK18" s="429"/>
      <c r="AL18" s="420"/>
      <c r="AM18" s="428"/>
      <c r="AO18" s="428"/>
      <c r="AP18" s="448"/>
    </row>
    <row r="19" customHeight="1" spans="1:42">
      <c r="A19" s="149">
        <v>16</v>
      </c>
      <c r="B19" s="183" t="s">
        <v>243</v>
      </c>
      <c r="C19" s="16"/>
      <c r="D19" s="169" t="s">
        <v>238</v>
      </c>
      <c r="E19" s="177" t="s">
        <v>33</v>
      </c>
      <c r="F19" s="177">
        <v>17</v>
      </c>
      <c r="G19" s="181" t="s">
        <v>236</v>
      </c>
      <c r="H19" s="182">
        <v>44049</v>
      </c>
      <c r="I19" s="182">
        <v>44051</v>
      </c>
      <c r="J19" s="255">
        <f t="shared" si="0"/>
        <v>2</v>
      </c>
      <c r="K19" s="275" t="s">
        <v>225</v>
      </c>
      <c r="L19" s="273">
        <v>3555089122</v>
      </c>
      <c r="M19" s="274">
        <v>7816</v>
      </c>
      <c r="N19" s="271"/>
      <c r="O19" s="271"/>
      <c r="P19" s="272"/>
      <c r="R19" s="346"/>
      <c r="W19" s="337"/>
      <c r="X19" s="347"/>
      <c r="Y19" s="382"/>
      <c r="Z19" s="380"/>
      <c r="AA19" s="382"/>
      <c r="AB19" s="381"/>
      <c r="AC19" s="381"/>
      <c r="AD19" s="381"/>
      <c r="AE19" s="382"/>
      <c r="AF19" s="381"/>
      <c r="AG19" s="381"/>
      <c r="AH19" s="381"/>
      <c r="AI19" s="379"/>
      <c r="AJ19" s="418"/>
      <c r="AK19" s="429"/>
      <c r="AL19" s="420"/>
      <c r="AM19" s="428"/>
      <c r="AO19" s="428"/>
      <c r="AP19" s="448"/>
    </row>
    <row r="20" customHeight="1" spans="1:42">
      <c r="A20" s="149">
        <v>17</v>
      </c>
      <c r="B20" s="177" t="s">
        <v>244</v>
      </c>
      <c r="C20" s="16"/>
      <c r="D20" s="169" t="s">
        <v>238</v>
      </c>
      <c r="E20" s="177" t="s">
        <v>32</v>
      </c>
      <c r="F20" s="177">
        <v>45</v>
      </c>
      <c r="G20" s="181" t="s">
        <v>236</v>
      </c>
      <c r="H20" s="182">
        <v>44049</v>
      </c>
      <c r="I20" s="182">
        <v>44054</v>
      </c>
      <c r="J20" s="255">
        <f t="shared" si="0"/>
        <v>5</v>
      </c>
      <c r="K20" s="275" t="s">
        <v>245</v>
      </c>
      <c r="L20" s="273">
        <v>355541329</v>
      </c>
      <c r="M20" s="274">
        <v>12857</v>
      </c>
      <c r="N20" s="271"/>
      <c r="O20" s="271"/>
      <c r="P20" s="272"/>
      <c r="R20" s="346"/>
      <c r="W20" s="337"/>
      <c r="X20" s="347"/>
      <c r="Y20" s="382"/>
      <c r="Z20" s="380"/>
      <c r="AA20" s="382"/>
      <c r="AB20" s="381"/>
      <c r="AC20" s="381"/>
      <c r="AD20" s="381"/>
      <c r="AE20" s="382"/>
      <c r="AF20" s="381"/>
      <c r="AG20" s="381"/>
      <c r="AH20" s="381"/>
      <c r="AI20" s="379"/>
      <c r="AJ20" s="418"/>
      <c r="AK20" s="429"/>
      <c r="AL20" s="420"/>
      <c r="AM20" s="428"/>
      <c r="AO20" s="428"/>
      <c r="AP20" s="448"/>
    </row>
    <row r="21" customHeight="1" spans="1:42">
      <c r="A21" s="149">
        <v>18</v>
      </c>
      <c r="B21" s="177" t="s">
        <v>246</v>
      </c>
      <c r="C21" s="16"/>
      <c r="D21" s="169" t="s">
        <v>247</v>
      </c>
      <c r="E21" s="177" t="s">
        <v>32</v>
      </c>
      <c r="F21" s="177">
        <v>65</v>
      </c>
      <c r="G21" s="184" t="s">
        <v>236</v>
      </c>
      <c r="H21" s="185">
        <v>44049</v>
      </c>
      <c r="I21" s="185">
        <v>44056</v>
      </c>
      <c r="J21" s="255">
        <f t="shared" si="0"/>
        <v>7</v>
      </c>
      <c r="K21" s="177" t="s">
        <v>248</v>
      </c>
      <c r="L21" s="212">
        <v>3554173053</v>
      </c>
      <c r="M21" s="276">
        <v>8878</v>
      </c>
      <c r="N21" s="271"/>
      <c r="O21" s="271"/>
      <c r="P21" s="272"/>
      <c r="R21" s="346"/>
      <c r="W21" s="337"/>
      <c r="X21" s="347"/>
      <c r="Y21" s="382"/>
      <c r="Z21" s="380"/>
      <c r="AA21" s="382"/>
      <c r="AB21" s="382"/>
      <c r="AC21" s="382"/>
      <c r="AD21" s="382"/>
      <c r="AE21" s="382"/>
      <c r="AF21" s="382"/>
      <c r="AG21" s="382"/>
      <c r="AH21" s="382"/>
      <c r="AI21" s="379"/>
      <c r="AJ21" s="418"/>
      <c r="AK21" s="429"/>
      <c r="AL21" s="420"/>
      <c r="AM21" s="428"/>
      <c r="AO21" s="428"/>
      <c r="AP21" s="448"/>
    </row>
    <row r="22" customHeight="1" spans="1:42">
      <c r="A22" s="149">
        <v>19</v>
      </c>
      <c r="B22" s="186" t="s">
        <v>249</v>
      </c>
      <c r="C22" s="187" t="s">
        <v>250</v>
      </c>
      <c r="D22" s="188"/>
      <c r="E22" s="186" t="s">
        <v>33</v>
      </c>
      <c r="F22" s="186">
        <v>40</v>
      </c>
      <c r="G22" s="189" t="s">
        <v>236</v>
      </c>
      <c r="H22" s="190">
        <v>44059</v>
      </c>
      <c r="I22" s="277">
        <v>44061</v>
      </c>
      <c r="J22" s="255">
        <f t="shared" si="0"/>
        <v>2</v>
      </c>
      <c r="K22" s="186" t="s">
        <v>239</v>
      </c>
      <c r="L22" s="278">
        <v>3555141690</v>
      </c>
      <c r="M22" s="279">
        <v>7076</v>
      </c>
      <c r="N22" s="280"/>
      <c r="O22" s="280"/>
      <c r="P22" s="267"/>
      <c r="R22" s="340"/>
      <c r="S22" s="340"/>
      <c r="X22" s="348"/>
      <c r="Y22" s="383"/>
      <c r="Z22" s="383"/>
      <c r="AA22" s="384"/>
      <c r="AB22" s="384"/>
      <c r="AC22" s="384"/>
      <c r="AD22" s="384"/>
      <c r="AE22" s="384"/>
      <c r="AF22" s="384"/>
      <c r="AG22" s="384"/>
      <c r="AH22" s="384"/>
      <c r="AI22" s="384"/>
      <c r="AJ22" s="414"/>
      <c r="AK22" s="387"/>
      <c r="AL22" s="430"/>
      <c r="AM22" s="427"/>
      <c r="AO22" s="427"/>
      <c r="AP22" s="448"/>
    </row>
    <row r="23" customHeight="1" spans="1:42">
      <c r="A23" s="149">
        <v>20</v>
      </c>
      <c r="B23" s="191" t="s">
        <v>251</v>
      </c>
      <c r="C23" s="16"/>
      <c r="D23" s="192" t="s">
        <v>238</v>
      </c>
      <c r="E23" s="186" t="s">
        <v>32</v>
      </c>
      <c r="F23" s="186">
        <v>12</v>
      </c>
      <c r="G23" s="189" t="s">
        <v>236</v>
      </c>
      <c r="H23" s="190">
        <v>44058</v>
      </c>
      <c r="I23" s="190">
        <v>44062</v>
      </c>
      <c r="J23" s="255">
        <f t="shared" si="0"/>
        <v>4</v>
      </c>
      <c r="K23" s="186" t="s">
        <v>239</v>
      </c>
      <c r="L23" s="278">
        <v>3555247069</v>
      </c>
      <c r="M23" s="279">
        <v>13137</v>
      </c>
      <c r="N23" s="280"/>
      <c r="O23" s="280"/>
      <c r="P23" s="267"/>
      <c r="R23" s="340"/>
      <c r="S23" s="349"/>
      <c r="X23" s="348"/>
      <c r="Y23" s="383"/>
      <c r="Z23" s="383"/>
      <c r="AA23" s="384"/>
      <c r="AB23" s="385"/>
      <c r="AC23" s="385"/>
      <c r="AD23" s="385"/>
      <c r="AE23" s="385"/>
      <c r="AF23" s="385"/>
      <c r="AG23" s="385"/>
      <c r="AH23" s="385"/>
      <c r="AI23" s="384"/>
      <c r="AJ23" s="414"/>
      <c r="AK23" s="387"/>
      <c r="AL23" s="430"/>
      <c r="AM23" s="427"/>
      <c r="AO23" s="427"/>
      <c r="AP23" s="448"/>
    </row>
    <row r="24" customHeight="1" spans="1:42">
      <c r="A24" s="149">
        <v>21</v>
      </c>
      <c r="B24" s="186" t="s">
        <v>252</v>
      </c>
      <c r="C24" s="187" t="s">
        <v>158</v>
      </c>
      <c r="D24" s="188"/>
      <c r="E24" s="186" t="s">
        <v>33</v>
      </c>
      <c r="F24" s="186">
        <v>50</v>
      </c>
      <c r="G24" s="189" t="s">
        <v>236</v>
      </c>
      <c r="H24" s="190">
        <v>44062</v>
      </c>
      <c r="I24" s="190">
        <v>44066</v>
      </c>
      <c r="J24" s="255">
        <f t="shared" si="0"/>
        <v>4</v>
      </c>
      <c r="K24" s="186" t="s">
        <v>213</v>
      </c>
      <c r="L24" s="278">
        <v>3412033504</v>
      </c>
      <c r="M24" s="279">
        <v>5520</v>
      </c>
      <c r="N24" s="280"/>
      <c r="O24" s="280"/>
      <c r="P24" s="267"/>
      <c r="R24" s="340"/>
      <c r="S24" s="349"/>
      <c r="X24" s="348"/>
      <c r="Y24" s="383"/>
      <c r="Z24" s="383"/>
      <c r="AA24" s="384"/>
      <c r="AB24" s="385"/>
      <c r="AC24" s="385"/>
      <c r="AD24" s="385"/>
      <c r="AE24" s="385"/>
      <c r="AF24" s="385"/>
      <c r="AG24" s="385"/>
      <c r="AH24" s="385"/>
      <c r="AI24" s="384"/>
      <c r="AJ24" s="414"/>
      <c r="AK24" s="387"/>
      <c r="AL24" s="430"/>
      <c r="AM24" s="427"/>
      <c r="AO24" s="427"/>
      <c r="AP24" s="448"/>
    </row>
    <row r="25" customHeight="1" spans="1:42">
      <c r="A25" s="149">
        <v>22</v>
      </c>
      <c r="B25" s="186" t="s">
        <v>253</v>
      </c>
      <c r="C25" s="16"/>
      <c r="D25" s="192" t="s">
        <v>238</v>
      </c>
      <c r="E25" s="186" t="s">
        <v>33</v>
      </c>
      <c r="F25" s="186">
        <v>30</v>
      </c>
      <c r="G25" s="189" t="s">
        <v>236</v>
      </c>
      <c r="H25" s="190">
        <v>44067</v>
      </c>
      <c r="I25" s="190">
        <v>44070</v>
      </c>
      <c r="J25" s="255">
        <f t="shared" si="0"/>
        <v>3</v>
      </c>
      <c r="K25" s="186" t="s">
        <v>239</v>
      </c>
      <c r="L25" s="278">
        <v>3155659744</v>
      </c>
      <c r="M25" s="279">
        <v>9809</v>
      </c>
      <c r="N25" s="280"/>
      <c r="O25" s="280"/>
      <c r="P25" s="267"/>
      <c r="R25" s="340"/>
      <c r="S25" s="349"/>
      <c r="X25" s="348"/>
      <c r="Y25" s="383"/>
      <c r="Z25" s="383"/>
      <c r="AA25" s="384"/>
      <c r="AB25" s="385"/>
      <c r="AC25" s="385"/>
      <c r="AD25" s="385"/>
      <c r="AE25" s="385"/>
      <c r="AF25" s="385"/>
      <c r="AG25" s="385"/>
      <c r="AH25" s="385"/>
      <c r="AI25" s="384"/>
      <c r="AJ25" s="414"/>
      <c r="AK25" s="387"/>
      <c r="AL25" s="430"/>
      <c r="AM25" s="427"/>
      <c r="AO25" s="427"/>
      <c r="AP25" s="448"/>
    </row>
    <row r="26" customHeight="1" spans="1:42">
      <c r="A26" s="149">
        <v>23</v>
      </c>
      <c r="B26" s="186" t="s">
        <v>254</v>
      </c>
      <c r="C26" s="16"/>
      <c r="D26" s="192" t="s">
        <v>238</v>
      </c>
      <c r="E26" s="186" t="s">
        <v>32</v>
      </c>
      <c r="F26" s="186">
        <v>12</v>
      </c>
      <c r="G26" s="193" t="s">
        <v>236</v>
      </c>
      <c r="H26" s="194">
        <v>44069</v>
      </c>
      <c r="I26" s="194">
        <v>44072</v>
      </c>
      <c r="J26" s="255">
        <f t="shared" si="0"/>
        <v>3</v>
      </c>
      <c r="K26" s="186" t="s">
        <v>255</v>
      </c>
      <c r="L26" s="278">
        <v>3155578202</v>
      </c>
      <c r="M26" s="279">
        <v>12670</v>
      </c>
      <c r="N26" s="280"/>
      <c r="O26" s="280"/>
      <c r="P26" s="267"/>
      <c r="R26" s="340"/>
      <c r="S26" s="349"/>
      <c r="X26" s="348"/>
      <c r="Y26" s="383"/>
      <c r="Z26" s="383"/>
      <c r="AA26" s="384"/>
      <c r="AB26" s="385"/>
      <c r="AC26" s="385"/>
      <c r="AD26" s="385"/>
      <c r="AE26" s="385"/>
      <c r="AF26" s="385"/>
      <c r="AG26" s="385"/>
      <c r="AH26" s="385"/>
      <c r="AI26" s="384"/>
      <c r="AJ26" s="414"/>
      <c r="AK26" s="387"/>
      <c r="AL26" s="430"/>
      <c r="AM26" s="427"/>
      <c r="AO26" s="427"/>
      <c r="AP26" s="448"/>
    </row>
    <row r="27" customHeight="1" spans="1:42">
      <c r="A27" s="195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281"/>
      <c r="M27" s="196"/>
      <c r="N27" s="280"/>
      <c r="O27" s="280"/>
      <c r="P27" s="267"/>
      <c r="R27" s="340"/>
      <c r="S27" s="349"/>
      <c r="X27" s="348"/>
      <c r="Y27" s="386"/>
      <c r="Z27" s="383"/>
      <c r="AA27" s="384"/>
      <c r="AB27" s="385"/>
      <c r="AC27" s="385"/>
      <c r="AD27" s="385"/>
      <c r="AE27" s="385"/>
      <c r="AF27" s="385"/>
      <c r="AG27" s="385"/>
      <c r="AH27" s="385"/>
      <c r="AI27" s="384"/>
      <c r="AJ27" s="414"/>
      <c r="AK27" s="387"/>
      <c r="AL27" s="430"/>
      <c r="AM27" s="427"/>
      <c r="AO27" s="427"/>
      <c r="AP27" s="448"/>
    </row>
    <row r="28" customHeight="1" spans="1:42">
      <c r="A28" s="195"/>
      <c r="B28" s="197"/>
      <c r="C28" s="198"/>
      <c r="D28" s="199"/>
      <c r="E28" s="197"/>
      <c r="F28" s="200"/>
      <c r="G28" s="201"/>
      <c r="H28" s="201"/>
      <c r="I28" s="201"/>
      <c r="J28" s="282">
        <f>SUM(J4:J27)</f>
        <v>86</v>
      </c>
      <c r="K28" s="283"/>
      <c r="L28" s="284" t="s">
        <v>256</v>
      </c>
      <c r="M28" s="285">
        <f>SUM(M4:M27)</f>
        <v>230858</v>
      </c>
      <c r="N28" s="280"/>
      <c r="O28" s="280"/>
      <c r="P28" s="267"/>
      <c r="R28" s="340"/>
      <c r="S28" s="342"/>
      <c r="X28" s="342"/>
      <c r="Y28" s="375"/>
      <c r="Z28" s="387"/>
      <c r="AA28" s="380"/>
      <c r="AB28" s="388"/>
      <c r="AC28" s="380"/>
      <c r="AD28" s="380"/>
      <c r="AE28" s="380"/>
      <c r="AF28" s="380"/>
      <c r="AG28" s="380"/>
      <c r="AH28" s="380"/>
      <c r="AI28" s="431"/>
      <c r="AJ28" s="414"/>
      <c r="AK28" s="432"/>
      <c r="AL28" s="430"/>
      <c r="AM28" s="433"/>
      <c r="AO28" s="427"/>
      <c r="AP28" s="448"/>
    </row>
    <row r="29" customHeight="1" spans="1:42">
      <c r="A29" s="202" t="s">
        <v>257</v>
      </c>
      <c r="B29" s="202"/>
      <c r="C29" s="202"/>
      <c r="D29" s="202"/>
      <c r="E29" s="203"/>
      <c r="F29" s="204"/>
      <c r="G29" s="203"/>
      <c r="H29" s="205"/>
      <c r="I29" s="205"/>
      <c r="J29" s="286"/>
      <c r="K29" s="203"/>
      <c r="L29" s="287"/>
      <c r="M29" s="288"/>
      <c r="N29" s="280"/>
      <c r="O29" s="280"/>
      <c r="P29" s="267"/>
      <c r="R29" s="340"/>
      <c r="S29" s="342"/>
      <c r="X29" s="342"/>
      <c r="Y29" s="375"/>
      <c r="Z29" s="387"/>
      <c r="AA29" s="380"/>
      <c r="AB29" s="388"/>
      <c r="AC29" s="380"/>
      <c r="AD29" s="380"/>
      <c r="AE29" s="380"/>
      <c r="AF29" s="380"/>
      <c r="AG29" s="380"/>
      <c r="AH29" s="380"/>
      <c r="AI29" s="431"/>
      <c r="AJ29" s="414"/>
      <c r="AK29" s="432"/>
      <c r="AL29" s="430"/>
      <c r="AM29" s="433"/>
      <c r="AO29" s="427"/>
      <c r="AP29" s="448"/>
    </row>
    <row r="30" customHeight="1" spans="1:41">
      <c r="A30" s="206" t="s">
        <v>258</v>
      </c>
      <c r="B30" s="206"/>
      <c r="C30" s="207"/>
      <c r="D30" s="207"/>
      <c r="E30" s="203"/>
      <c r="F30" s="204"/>
      <c r="G30" s="203"/>
      <c r="H30" s="205"/>
      <c r="I30" s="205"/>
      <c r="J30" s="286"/>
      <c r="K30" s="203"/>
      <c r="L30" s="287"/>
      <c r="M30" s="288"/>
      <c r="N30" s="280"/>
      <c r="O30" s="280"/>
      <c r="P30" s="267"/>
      <c r="R30" s="340"/>
      <c r="S30" s="342"/>
      <c r="X30" s="342"/>
      <c r="Y30" s="375"/>
      <c r="Z30" s="380"/>
      <c r="AA30" s="380"/>
      <c r="AB30" s="388"/>
      <c r="AC30" s="380"/>
      <c r="AD30" s="380"/>
      <c r="AE30" s="380"/>
      <c r="AF30" s="380"/>
      <c r="AG30" s="380"/>
      <c r="AH30" s="380"/>
      <c r="AI30" s="431"/>
      <c r="AJ30" s="414"/>
      <c r="AK30" s="430"/>
      <c r="AL30" s="430"/>
      <c r="AM30" s="427"/>
      <c r="AO30" s="427"/>
    </row>
    <row r="31" ht="44" customHeight="1" spans="1:41">
      <c r="A31" s="145" t="s">
        <v>198</v>
      </c>
      <c r="B31" s="146" t="s">
        <v>199</v>
      </c>
      <c r="C31" s="146" t="s">
        <v>200</v>
      </c>
      <c r="D31" s="146" t="s">
        <v>201</v>
      </c>
      <c r="E31" s="147" t="s">
        <v>202</v>
      </c>
      <c r="F31" s="148" t="s">
        <v>203</v>
      </c>
      <c r="G31" s="147" t="s">
        <v>204</v>
      </c>
      <c r="H31" s="146" t="s">
        <v>205</v>
      </c>
      <c r="I31" s="146" t="s">
        <v>206</v>
      </c>
      <c r="J31" s="248" t="s">
        <v>207</v>
      </c>
      <c r="K31" s="249" t="s">
        <v>208</v>
      </c>
      <c r="L31" s="250" t="s">
        <v>209</v>
      </c>
      <c r="M31" s="251" t="s">
        <v>210</v>
      </c>
      <c r="N31" s="280"/>
      <c r="O31" s="280"/>
      <c r="P31" s="267"/>
      <c r="R31" s="340"/>
      <c r="S31" s="342"/>
      <c r="X31" s="342"/>
      <c r="Y31" s="375"/>
      <c r="Z31" s="380"/>
      <c r="AA31" s="380"/>
      <c r="AB31" s="388"/>
      <c r="AC31" s="380"/>
      <c r="AD31" s="380"/>
      <c r="AE31" s="380"/>
      <c r="AF31" s="380"/>
      <c r="AG31" s="380"/>
      <c r="AH31" s="380"/>
      <c r="AI31" s="431"/>
      <c r="AJ31" s="414"/>
      <c r="AK31" s="430"/>
      <c r="AL31" s="430"/>
      <c r="AM31" s="433"/>
      <c r="AO31" s="427"/>
    </row>
    <row r="32" customHeight="1" spans="1:41">
      <c r="A32" s="149">
        <v>1</v>
      </c>
      <c r="B32" s="208" t="s">
        <v>259</v>
      </c>
      <c r="C32" s="209" t="s">
        <v>218</v>
      </c>
      <c r="E32" s="210" t="s">
        <v>33</v>
      </c>
      <c r="F32" s="211">
        <v>90</v>
      </c>
      <c r="G32" s="212" t="s">
        <v>213</v>
      </c>
      <c r="H32" s="213">
        <v>44043</v>
      </c>
      <c r="I32" s="213">
        <v>44045</v>
      </c>
      <c r="J32" s="289">
        <f t="shared" ref="J32:J95" si="1">I32-H32</f>
        <v>2</v>
      </c>
      <c r="K32" s="212" t="s">
        <v>260</v>
      </c>
      <c r="L32" s="290">
        <v>3555200767</v>
      </c>
      <c r="M32" s="291">
        <v>18354</v>
      </c>
      <c r="N32" s="292"/>
      <c r="O32" s="293"/>
      <c r="P32" s="294"/>
      <c r="Q32" s="294"/>
      <c r="S32" s="350"/>
      <c r="U32" s="351"/>
      <c r="AA32" s="389"/>
      <c r="AB32" s="390"/>
      <c r="AC32" s="391"/>
      <c r="AD32" s="392"/>
      <c r="AE32" s="392"/>
      <c r="AF32" s="392"/>
      <c r="AG32" s="392"/>
      <c r="AH32" s="392"/>
      <c r="AI32" s="392"/>
      <c r="AJ32" s="392"/>
      <c r="AK32" s="392"/>
      <c r="AL32" s="434"/>
      <c r="AM32" s="392"/>
      <c r="AN32" s="435"/>
      <c r="AO32" s="449"/>
    </row>
    <row r="33" customHeight="1" spans="1:41">
      <c r="A33" s="149">
        <v>2</v>
      </c>
      <c r="B33" s="214" t="s">
        <v>261</v>
      </c>
      <c r="C33" s="208" t="s">
        <v>262</v>
      </c>
      <c r="D33" s="208"/>
      <c r="E33" s="215" t="s">
        <v>32</v>
      </c>
      <c r="F33" s="211">
        <v>0</v>
      </c>
      <c r="G33" s="212" t="s">
        <v>213</v>
      </c>
      <c r="H33" s="213">
        <v>44036</v>
      </c>
      <c r="I33" s="213">
        <v>44048</v>
      </c>
      <c r="J33" s="289">
        <f t="shared" si="1"/>
        <v>12</v>
      </c>
      <c r="K33" s="212" t="s">
        <v>263</v>
      </c>
      <c r="L33" s="216">
        <v>3418895348</v>
      </c>
      <c r="M33" s="291">
        <v>40000</v>
      </c>
      <c r="N33" s="295"/>
      <c r="O33" s="295"/>
      <c r="P33" s="294"/>
      <c r="Q33" s="294"/>
      <c r="S33" s="350"/>
      <c r="U33" s="351"/>
      <c r="AA33" s="389"/>
      <c r="AB33" s="390"/>
      <c r="AC33" s="391"/>
      <c r="AD33" s="392"/>
      <c r="AE33" s="392"/>
      <c r="AF33" s="392"/>
      <c r="AG33" s="392"/>
      <c r="AH33" s="392"/>
      <c r="AI33" s="392"/>
      <c r="AJ33" s="392"/>
      <c r="AK33" s="392"/>
      <c r="AL33" s="434"/>
      <c r="AM33" s="392"/>
      <c r="AN33" s="435"/>
      <c r="AO33" s="449"/>
    </row>
    <row r="34" customHeight="1" spans="1:41">
      <c r="A34" s="149">
        <v>3</v>
      </c>
      <c r="B34" s="216" t="s">
        <v>264</v>
      </c>
      <c r="D34" s="208" t="s">
        <v>235</v>
      </c>
      <c r="E34" s="215" t="s">
        <v>33</v>
      </c>
      <c r="F34" s="211">
        <v>40</v>
      </c>
      <c r="G34" s="212" t="s">
        <v>213</v>
      </c>
      <c r="H34" s="213">
        <v>44061</v>
      </c>
      <c r="I34" s="213">
        <v>44063</v>
      </c>
      <c r="J34" s="289">
        <f t="shared" si="1"/>
        <v>2</v>
      </c>
      <c r="K34" s="212" t="s">
        <v>263</v>
      </c>
      <c r="L34" s="216">
        <v>3445800726</v>
      </c>
      <c r="M34" s="296">
        <v>13961</v>
      </c>
      <c r="N34" s="297"/>
      <c r="O34" s="297"/>
      <c r="P34" s="298"/>
      <c r="Q34" s="298"/>
      <c r="S34" s="352"/>
      <c r="U34" s="351"/>
      <c r="AA34" s="393"/>
      <c r="AB34" s="394"/>
      <c r="AC34" s="352"/>
      <c r="AD34" s="394"/>
      <c r="AE34" s="394"/>
      <c r="AF34" s="394"/>
      <c r="AG34" s="394"/>
      <c r="AH34" s="394"/>
      <c r="AI34" s="394"/>
      <c r="AJ34" s="394"/>
      <c r="AK34" s="394"/>
      <c r="AL34" s="436"/>
      <c r="AM34" s="394"/>
      <c r="AN34" s="437"/>
      <c r="AO34" s="450"/>
    </row>
    <row r="35" customHeight="1" spans="1:41">
      <c r="A35" s="149">
        <v>4</v>
      </c>
      <c r="B35" s="214" t="s">
        <v>265</v>
      </c>
      <c r="C35" s="217" t="s">
        <v>151</v>
      </c>
      <c r="D35" s="208"/>
      <c r="E35" s="215" t="s">
        <v>32</v>
      </c>
      <c r="F35" s="218">
        <v>42.9267624914442</v>
      </c>
      <c r="G35" s="212" t="s">
        <v>213</v>
      </c>
      <c r="H35" s="213">
        <v>44064</v>
      </c>
      <c r="I35" s="213">
        <v>44066</v>
      </c>
      <c r="J35" s="289">
        <f t="shared" si="1"/>
        <v>2</v>
      </c>
      <c r="K35" s="212" t="s">
        <v>263</v>
      </c>
      <c r="L35" s="216">
        <v>3555234835</v>
      </c>
      <c r="M35" s="296">
        <v>11060</v>
      </c>
      <c r="N35" s="297"/>
      <c r="O35" s="297"/>
      <c r="P35" s="298"/>
      <c r="Q35" s="298"/>
      <c r="S35" s="352"/>
      <c r="U35" s="351"/>
      <c r="AA35" s="393"/>
      <c r="AB35" s="394"/>
      <c r="AC35" s="352"/>
      <c r="AD35" s="394"/>
      <c r="AE35" s="394"/>
      <c r="AF35" s="394"/>
      <c r="AG35" s="394"/>
      <c r="AH35" s="394"/>
      <c r="AI35" s="394"/>
      <c r="AJ35" s="394"/>
      <c r="AK35" s="394"/>
      <c r="AL35" s="436"/>
      <c r="AM35" s="394"/>
      <c r="AN35" s="438"/>
      <c r="AO35" s="450"/>
    </row>
    <row r="36" customHeight="1" spans="1:41">
      <c r="A36" s="149">
        <v>5</v>
      </c>
      <c r="B36" s="216" t="s">
        <v>266</v>
      </c>
      <c r="C36" s="208"/>
      <c r="D36" s="208" t="s">
        <v>267</v>
      </c>
      <c r="E36" s="215" t="s">
        <v>33</v>
      </c>
      <c r="F36" s="211">
        <v>29</v>
      </c>
      <c r="G36" s="212" t="s">
        <v>213</v>
      </c>
      <c r="H36" s="213">
        <v>44070</v>
      </c>
      <c r="I36" s="213">
        <v>44072</v>
      </c>
      <c r="J36" s="289">
        <f t="shared" si="1"/>
        <v>2</v>
      </c>
      <c r="K36" s="212" t="s">
        <v>260</v>
      </c>
      <c r="L36" s="290">
        <v>3555448906</v>
      </c>
      <c r="M36" s="296">
        <v>24000</v>
      </c>
      <c r="N36" s="297"/>
      <c r="O36" s="297"/>
      <c r="P36" s="298"/>
      <c r="Q36" s="298"/>
      <c r="S36" s="352"/>
      <c r="U36" s="351"/>
      <c r="AA36" s="393"/>
      <c r="AB36" s="394"/>
      <c r="AC36" s="352"/>
      <c r="AD36" s="394"/>
      <c r="AE36" s="394"/>
      <c r="AF36" s="394"/>
      <c r="AG36" s="394"/>
      <c r="AH36" s="394"/>
      <c r="AI36" s="394"/>
      <c r="AJ36" s="394"/>
      <c r="AK36" s="394"/>
      <c r="AL36" s="436"/>
      <c r="AM36" s="394"/>
      <c r="AN36" s="438"/>
      <c r="AO36" s="450"/>
    </row>
    <row r="37" customHeight="1" spans="1:41">
      <c r="A37" s="149">
        <v>6</v>
      </c>
      <c r="B37" s="214" t="s">
        <v>268</v>
      </c>
      <c r="C37" s="219"/>
      <c r="D37" s="208" t="s">
        <v>269</v>
      </c>
      <c r="E37" s="210" t="s">
        <v>33</v>
      </c>
      <c r="F37" s="220">
        <v>31.1485284052019</v>
      </c>
      <c r="G37" s="212" t="s">
        <v>270</v>
      </c>
      <c r="H37" s="213">
        <v>44048</v>
      </c>
      <c r="I37" s="213">
        <v>44049</v>
      </c>
      <c r="J37" s="289">
        <f t="shared" si="1"/>
        <v>1</v>
      </c>
      <c r="K37" s="212" t="s">
        <v>263</v>
      </c>
      <c r="L37" s="869" t="s">
        <v>271</v>
      </c>
      <c r="M37" s="300">
        <v>24000</v>
      </c>
      <c r="N37" s="301"/>
      <c r="O37" s="295"/>
      <c r="P37" s="294"/>
      <c r="Q37" s="294"/>
      <c r="S37" s="353"/>
      <c r="U37" s="351"/>
      <c r="AA37" s="389"/>
      <c r="AB37" s="395"/>
      <c r="AC37" s="390"/>
      <c r="AD37" s="392"/>
      <c r="AE37" s="392"/>
      <c r="AF37" s="392"/>
      <c r="AG37" s="392"/>
      <c r="AH37" s="392"/>
      <c r="AI37" s="392"/>
      <c r="AJ37" s="392"/>
      <c r="AK37" s="392"/>
      <c r="AL37" s="434"/>
      <c r="AM37" s="439"/>
      <c r="AN37" s="434"/>
      <c r="AO37" s="451"/>
    </row>
    <row r="38" customHeight="1" spans="1:41">
      <c r="A38" s="149">
        <v>7</v>
      </c>
      <c r="B38" s="216" t="s">
        <v>272</v>
      </c>
      <c r="C38" s="208"/>
      <c r="D38" s="208" t="s">
        <v>269</v>
      </c>
      <c r="E38" s="210" t="s">
        <v>33</v>
      </c>
      <c r="F38" s="220">
        <v>25.056810403833</v>
      </c>
      <c r="G38" s="212" t="s">
        <v>270</v>
      </c>
      <c r="H38" s="213">
        <v>44062</v>
      </c>
      <c r="I38" s="213">
        <v>44063</v>
      </c>
      <c r="J38" s="289">
        <f t="shared" si="1"/>
        <v>1</v>
      </c>
      <c r="K38" s="212" t="s">
        <v>273</v>
      </c>
      <c r="L38" s="290">
        <v>3452680330</v>
      </c>
      <c r="M38" s="300">
        <v>24000</v>
      </c>
      <c r="N38" s="301"/>
      <c r="O38" s="295"/>
      <c r="P38" s="294"/>
      <c r="Q38" s="294"/>
      <c r="S38" s="353"/>
      <c r="U38" s="351"/>
      <c r="AA38" s="389"/>
      <c r="AB38" s="395"/>
      <c r="AC38" s="390"/>
      <c r="AD38" s="392"/>
      <c r="AE38" s="392"/>
      <c r="AF38" s="392"/>
      <c r="AG38" s="392"/>
      <c r="AH38" s="392"/>
      <c r="AI38" s="392"/>
      <c r="AJ38" s="392"/>
      <c r="AK38" s="392"/>
      <c r="AL38" s="434"/>
      <c r="AM38" s="439"/>
      <c r="AN38" s="440"/>
      <c r="AO38" s="451"/>
    </row>
    <row r="39" customHeight="1" spans="1:41">
      <c r="A39" s="149">
        <v>8</v>
      </c>
      <c r="B39" s="214" t="s">
        <v>274</v>
      </c>
      <c r="C39" s="214" t="s">
        <v>275</v>
      </c>
      <c r="D39" s="214"/>
      <c r="E39" s="214" t="s">
        <v>33</v>
      </c>
      <c r="F39" s="221">
        <v>4</v>
      </c>
      <c r="G39" s="214" t="s">
        <v>213</v>
      </c>
      <c r="H39" s="222">
        <v>44038</v>
      </c>
      <c r="I39" s="222">
        <v>44040</v>
      </c>
      <c r="J39" s="289">
        <f t="shared" si="1"/>
        <v>2</v>
      </c>
      <c r="K39" s="214" t="s">
        <v>263</v>
      </c>
      <c r="L39" s="214">
        <v>3435533404</v>
      </c>
      <c r="M39" s="302">
        <v>9737</v>
      </c>
      <c r="N39" s="303"/>
      <c r="O39" s="303"/>
      <c r="P39" s="304"/>
      <c r="Q39" s="304"/>
      <c r="S39" s="303"/>
      <c r="U39" s="354"/>
      <c r="AA39" s="303"/>
      <c r="AB39" s="396"/>
      <c r="AC39" s="397"/>
      <c r="AD39" s="303"/>
      <c r="AE39" s="398"/>
      <c r="AF39" s="398"/>
      <c r="AG39" s="398"/>
      <c r="AH39" s="303"/>
      <c r="AI39" s="303"/>
      <c r="AJ39" s="303"/>
      <c r="AK39" s="303"/>
      <c r="AL39" s="441"/>
      <c r="AM39" s="303"/>
      <c r="AN39" s="442"/>
      <c r="AO39" s="303"/>
    </row>
    <row r="40" customHeight="1" spans="1:41">
      <c r="A40" s="149">
        <v>9</v>
      </c>
      <c r="B40" s="214" t="s">
        <v>276</v>
      </c>
      <c r="C40" s="208"/>
      <c r="D40" s="208" t="s">
        <v>277</v>
      </c>
      <c r="E40" s="215" t="s">
        <v>33</v>
      </c>
      <c r="F40" s="221">
        <v>27</v>
      </c>
      <c r="G40" s="212" t="s">
        <v>270</v>
      </c>
      <c r="H40" s="213">
        <v>44062</v>
      </c>
      <c r="I40" s="213">
        <v>44063</v>
      </c>
      <c r="J40" s="289">
        <f t="shared" si="1"/>
        <v>1</v>
      </c>
      <c r="K40" s="212" t="s">
        <v>263</v>
      </c>
      <c r="L40" s="870" t="s">
        <v>278</v>
      </c>
      <c r="M40" s="300">
        <v>12000</v>
      </c>
      <c r="N40" s="305"/>
      <c r="O40" s="305"/>
      <c r="P40" s="304"/>
      <c r="Q40" s="304"/>
      <c r="S40" s="355"/>
      <c r="U40" s="354"/>
      <c r="AA40" s="303"/>
      <c r="AB40" s="399"/>
      <c r="AC40" s="397"/>
      <c r="AD40" s="398"/>
      <c r="AE40" s="398"/>
      <c r="AF40" s="398"/>
      <c r="AG40" s="398"/>
      <c r="AH40" s="398"/>
      <c r="AI40" s="398"/>
      <c r="AJ40" s="398"/>
      <c r="AK40" s="398"/>
      <c r="AL40" s="441"/>
      <c r="AM40" s="398"/>
      <c r="AN40" s="442"/>
      <c r="AO40" s="355"/>
    </row>
    <row r="41" customHeight="1" spans="1:41">
      <c r="A41" s="149">
        <v>10</v>
      </c>
      <c r="B41" s="214" t="s">
        <v>279</v>
      </c>
      <c r="C41" s="214" t="s">
        <v>280</v>
      </c>
      <c r="D41" s="208"/>
      <c r="E41" s="223" t="s">
        <v>33</v>
      </c>
      <c r="F41" s="221">
        <v>53</v>
      </c>
      <c r="G41" s="212" t="s">
        <v>213</v>
      </c>
      <c r="H41" s="213">
        <v>44050</v>
      </c>
      <c r="I41" s="213">
        <v>44053</v>
      </c>
      <c r="J41" s="289">
        <f t="shared" si="1"/>
        <v>3</v>
      </c>
      <c r="K41" s="212" t="s">
        <v>263</v>
      </c>
      <c r="L41" s="290">
        <v>34665096883</v>
      </c>
      <c r="M41" s="300">
        <v>19152</v>
      </c>
      <c r="N41" s="305"/>
      <c r="O41" s="303"/>
      <c r="P41" s="304"/>
      <c r="Q41" s="304"/>
      <c r="S41" s="355"/>
      <c r="U41" s="354"/>
      <c r="AA41" s="303"/>
      <c r="AB41" s="399"/>
      <c r="AC41" s="397"/>
      <c r="AD41" s="398"/>
      <c r="AE41" s="398"/>
      <c r="AF41" s="398"/>
      <c r="AG41" s="398"/>
      <c r="AH41" s="398"/>
      <c r="AI41" s="398"/>
      <c r="AJ41" s="398"/>
      <c r="AK41" s="398"/>
      <c r="AL41" s="441"/>
      <c r="AM41" s="398"/>
      <c r="AN41" s="442"/>
      <c r="AO41" s="355"/>
    </row>
    <row r="42" customHeight="1" spans="1:41">
      <c r="A42" s="149">
        <v>11</v>
      </c>
      <c r="B42" s="216" t="s">
        <v>281</v>
      </c>
      <c r="D42" s="224" t="s">
        <v>238</v>
      </c>
      <c r="E42" s="223" t="s">
        <v>32</v>
      </c>
      <c r="F42" s="220">
        <v>17</v>
      </c>
      <c r="G42" s="212" t="s">
        <v>213</v>
      </c>
      <c r="H42" s="213">
        <v>44057</v>
      </c>
      <c r="I42" s="213">
        <v>44060</v>
      </c>
      <c r="J42" s="289">
        <f t="shared" si="1"/>
        <v>3</v>
      </c>
      <c r="K42" s="212" t="s">
        <v>263</v>
      </c>
      <c r="L42" s="306">
        <v>3129763490</v>
      </c>
      <c r="M42" s="300">
        <v>40000</v>
      </c>
      <c r="N42" s="305"/>
      <c r="O42" s="305"/>
      <c r="P42" s="304"/>
      <c r="Q42" s="304"/>
      <c r="S42" s="355"/>
      <c r="U42" s="356"/>
      <c r="AA42" s="308"/>
      <c r="AB42" s="399"/>
      <c r="AC42" s="397"/>
      <c r="AD42" s="398"/>
      <c r="AE42" s="398"/>
      <c r="AF42" s="398"/>
      <c r="AG42" s="398"/>
      <c r="AH42" s="398"/>
      <c r="AI42" s="398"/>
      <c r="AJ42" s="398"/>
      <c r="AK42" s="398"/>
      <c r="AL42" s="441"/>
      <c r="AM42" s="398"/>
      <c r="AN42" s="442"/>
      <c r="AO42" s="355"/>
    </row>
    <row r="43" customHeight="1" spans="1:41">
      <c r="A43" s="149">
        <v>12</v>
      </c>
      <c r="B43" s="216" t="s">
        <v>282</v>
      </c>
      <c r="C43" s="224" t="s">
        <v>283</v>
      </c>
      <c r="D43" s="214"/>
      <c r="E43" s="214" t="s">
        <v>32</v>
      </c>
      <c r="F43" s="221">
        <v>2</v>
      </c>
      <c r="G43" s="214" t="s">
        <v>213</v>
      </c>
      <c r="H43" s="222">
        <v>44055</v>
      </c>
      <c r="I43" s="222">
        <v>44061</v>
      </c>
      <c r="J43" s="289">
        <f t="shared" si="1"/>
        <v>6</v>
      </c>
      <c r="K43" s="214" t="s">
        <v>263</v>
      </c>
      <c r="L43" s="216">
        <v>3129899933</v>
      </c>
      <c r="M43" s="307">
        <v>40000</v>
      </c>
      <c r="N43" s="308"/>
      <c r="O43" s="308"/>
      <c r="P43" s="304"/>
      <c r="Q43" s="304"/>
      <c r="S43" s="355"/>
      <c r="U43" s="356"/>
      <c r="AA43" s="303"/>
      <c r="AB43" s="400"/>
      <c r="AC43" s="397"/>
      <c r="AD43" s="400"/>
      <c r="AE43" s="400"/>
      <c r="AF43" s="400"/>
      <c r="AG43" s="400"/>
      <c r="AH43" s="400"/>
      <c r="AI43" s="400"/>
      <c r="AJ43" s="400"/>
      <c r="AK43" s="400"/>
      <c r="AL43" s="441"/>
      <c r="AM43" s="400"/>
      <c r="AN43" s="442"/>
      <c r="AO43" s="303"/>
    </row>
    <row r="44" customHeight="1" spans="1:41">
      <c r="A44" s="149">
        <v>13</v>
      </c>
      <c r="B44" s="216" t="s">
        <v>284</v>
      </c>
      <c r="C44" s="209" t="s">
        <v>218</v>
      </c>
      <c r="E44" s="214" t="s">
        <v>33</v>
      </c>
      <c r="F44" s="225">
        <v>63</v>
      </c>
      <c r="G44" s="209" t="s">
        <v>213</v>
      </c>
      <c r="H44" s="226">
        <v>44060</v>
      </c>
      <c r="I44" s="226">
        <v>44063</v>
      </c>
      <c r="J44" s="289">
        <f t="shared" si="1"/>
        <v>3</v>
      </c>
      <c r="K44" s="214" t="s">
        <v>263</v>
      </c>
      <c r="L44" s="214">
        <v>3155362474</v>
      </c>
      <c r="M44" s="307">
        <v>31722</v>
      </c>
      <c r="N44" s="309"/>
      <c r="O44" s="310"/>
      <c r="P44" s="304"/>
      <c r="Q44" s="304"/>
      <c r="S44" s="355"/>
      <c r="U44" s="356"/>
      <c r="AA44" s="303"/>
      <c r="AB44" s="400"/>
      <c r="AC44" s="397"/>
      <c r="AD44" s="401"/>
      <c r="AE44" s="401"/>
      <c r="AF44" s="401"/>
      <c r="AG44" s="401"/>
      <c r="AH44" s="401"/>
      <c r="AI44" s="401"/>
      <c r="AJ44" s="401"/>
      <c r="AK44" s="401"/>
      <c r="AL44" s="441"/>
      <c r="AM44" s="401"/>
      <c r="AN44" s="442"/>
      <c r="AO44" s="452"/>
    </row>
    <row r="45" ht="17" customHeight="1" spans="1:41">
      <c r="A45" s="149">
        <v>14</v>
      </c>
      <c r="B45" s="216" t="s">
        <v>285</v>
      </c>
      <c r="C45" s="219"/>
      <c r="D45" s="214" t="s">
        <v>286</v>
      </c>
      <c r="E45" s="214" t="s">
        <v>33</v>
      </c>
      <c r="F45" s="221">
        <v>24</v>
      </c>
      <c r="G45" s="214" t="s">
        <v>213</v>
      </c>
      <c r="H45" s="222">
        <v>44062</v>
      </c>
      <c r="I45" s="222">
        <v>44063</v>
      </c>
      <c r="J45" s="289">
        <f t="shared" si="1"/>
        <v>1</v>
      </c>
      <c r="K45" s="214" t="s">
        <v>263</v>
      </c>
      <c r="L45" s="214">
        <v>3129736554</v>
      </c>
      <c r="M45" s="307">
        <v>12000</v>
      </c>
      <c r="N45" s="309"/>
      <c r="O45" s="308"/>
      <c r="P45" s="304"/>
      <c r="Q45" s="304"/>
      <c r="S45" s="355"/>
      <c r="U45" s="356"/>
      <c r="AA45" s="303"/>
      <c r="AB45" s="400"/>
      <c r="AC45" s="397"/>
      <c r="AD45" s="400"/>
      <c r="AE45" s="400"/>
      <c r="AF45" s="400"/>
      <c r="AG45" s="400"/>
      <c r="AH45" s="400"/>
      <c r="AI45" s="400"/>
      <c r="AJ45" s="400"/>
      <c r="AK45" s="400"/>
      <c r="AL45" s="441"/>
      <c r="AM45" s="400"/>
      <c r="AN45" s="442"/>
      <c r="AO45" s="303"/>
    </row>
    <row r="46" customHeight="1" spans="1:41">
      <c r="A46" s="149">
        <v>15</v>
      </c>
      <c r="B46" s="227" t="s">
        <v>287</v>
      </c>
      <c r="C46" s="214"/>
      <c r="D46" s="214" t="s">
        <v>288</v>
      </c>
      <c r="E46" s="214" t="s">
        <v>33</v>
      </c>
      <c r="F46" s="221">
        <v>29</v>
      </c>
      <c r="G46" s="214" t="s">
        <v>213</v>
      </c>
      <c r="H46" s="222">
        <v>44067</v>
      </c>
      <c r="I46" s="222">
        <v>44068</v>
      </c>
      <c r="J46" s="289">
        <f t="shared" si="1"/>
        <v>1</v>
      </c>
      <c r="K46" s="214" t="s">
        <v>263</v>
      </c>
      <c r="L46" s="214">
        <v>3129700741</v>
      </c>
      <c r="M46" s="307">
        <v>12000</v>
      </c>
      <c r="N46" s="309"/>
      <c r="O46" s="308"/>
      <c r="P46" s="304"/>
      <c r="Q46" s="304"/>
      <c r="S46" s="355"/>
      <c r="U46" s="356"/>
      <c r="AA46" s="303"/>
      <c r="AB46" s="400"/>
      <c r="AC46" s="397"/>
      <c r="AD46" s="400"/>
      <c r="AE46" s="400"/>
      <c r="AF46" s="400"/>
      <c r="AG46" s="400"/>
      <c r="AH46" s="400"/>
      <c r="AI46" s="400"/>
      <c r="AJ46" s="400"/>
      <c r="AK46" s="400"/>
      <c r="AL46" s="441"/>
      <c r="AM46" s="400"/>
      <c r="AN46" s="442"/>
      <c r="AO46" s="303"/>
    </row>
    <row r="47" customHeight="1" spans="1:40">
      <c r="A47" s="228">
        <v>16</v>
      </c>
      <c r="B47" s="214" t="s">
        <v>289</v>
      </c>
      <c r="C47" s="214" t="s">
        <v>218</v>
      </c>
      <c r="E47" s="208" t="s">
        <v>33</v>
      </c>
      <c r="F47" s="221">
        <v>60</v>
      </c>
      <c r="G47" s="208" t="s">
        <v>213</v>
      </c>
      <c r="H47" s="213">
        <v>44061</v>
      </c>
      <c r="I47" s="230">
        <v>44065</v>
      </c>
      <c r="J47" s="289">
        <f t="shared" si="1"/>
        <v>4</v>
      </c>
      <c r="K47" s="216" t="s">
        <v>290</v>
      </c>
      <c r="L47" s="216" t="s">
        <v>291</v>
      </c>
      <c r="M47" s="302">
        <v>40000</v>
      </c>
      <c r="O47" s="254"/>
      <c r="P47" s="311"/>
      <c r="Q47" s="311"/>
      <c r="R47" s="357"/>
      <c r="S47" s="358"/>
      <c r="T47" s="359"/>
      <c r="W47" s="360"/>
      <c r="X47" s="361"/>
      <c r="Z47" s="402"/>
      <c r="AA47" s="402"/>
      <c r="AB47" s="402"/>
      <c r="AC47" s="402"/>
      <c r="AD47" s="402"/>
      <c r="AE47" s="402"/>
      <c r="AF47" s="402"/>
      <c r="AG47" s="402"/>
      <c r="AH47" s="411"/>
      <c r="AI47" s="402"/>
      <c r="AJ47" s="411"/>
      <c r="AK47" s="443"/>
      <c r="AN47" s="444"/>
    </row>
    <row r="48" spans="1:40">
      <c r="A48" s="228">
        <v>17</v>
      </c>
      <c r="B48" s="208" t="s">
        <v>292</v>
      </c>
      <c r="C48" s="209" t="s">
        <v>293</v>
      </c>
      <c r="D48" s="214"/>
      <c r="E48" s="214" t="s">
        <v>32</v>
      </c>
      <c r="F48" s="221">
        <v>72</v>
      </c>
      <c r="G48" s="208" t="s">
        <v>213</v>
      </c>
      <c r="H48" s="229">
        <v>44069</v>
      </c>
      <c r="I48" s="229">
        <v>44073</v>
      </c>
      <c r="J48" s="289">
        <f t="shared" si="1"/>
        <v>4</v>
      </c>
      <c r="K48" s="216" t="s">
        <v>294</v>
      </c>
      <c r="L48" s="216" t="s">
        <v>295</v>
      </c>
      <c r="M48" s="302">
        <v>21151</v>
      </c>
      <c r="O48" s="254"/>
      <c r="P48" s="311"/>
      <c r="Q48" s="311"/>
      <c r="R48" s="357"/>
      <c r="S48" s="358"/>
      <c r="T48" s="359"/>
      <c r="W48" s="360"/>
      <c r="X48" s="361"/>
      <c r="Z48" s="402"/>
      <c r="AA48" s="402"/>
      <c r="AB48" s="402"/>
      <c r="AC48" s="402"/>
      <c r="AD48" s="402"/>
      <c r="AE48" s="402"/>
      <c r="AF48" s="402"/>
      <c r="AG48" s="402"/>
      <c r="AH48" s="411"/>
      <c r="AI48" s="402"/>
      <c r="AJ48" s="411"/>
      <c r="AK48" s="445"/>
      <c r="AN48" s="444"/>
    </row>
    <row r="49" spans="1:40">
      <c r="A49" s="228">
        <v>18</v>
      </c>
      <c r="B49" s="214" t="s">
        <v>296</v>
      </c>
      <c r="C49" s="208" t="s">
        <v>80</v>
      </c>
      <c r="D49" s="208"/>
      <c r="E49" s="186" t="s">
        <v>33</v>
      </c>
      <c r="F49" s="221">
        <v>47</v>
      </c>
      <c r="G49" s="208" t="s">
        <v>213</v>
      </c>
      <c r="H49" s="230">
        <v>44044</v>
      </c>
      <c r="I49" s="230">
        <v>44046</v>
      </c>
      <c r="J49" s="289">
        <f t="shared" si="1"/>
        <v>2</v>
      </c>
      <c r="K49" s="312" t="s">
        <v>294</v>
      </c>
      <c r="L49" s="210" t="s">
        <v>297</v>
      </c>
      <c r="M49" s="313">
        <v>10489</v>
      </c>
      <c r="Z49" s="402"/>
      <c r="AA49" s="402"/>
      <c r="AB49" s="402"/>
      <c r="AC49" s="402"/>
      <c r="AD49" s="402"/>
      <c r="AE49" s="402"/>
      <c r="AF49" s="402"/>
      <c r="AG49" s="402"/>
      <c r="AH49" s="411"/>
      <c r="AI49" s="402"/>
      <c r="AJ49" s="411"/>
      <c r="AK49" s="443"/>
      <c r="AN49" s="444"/>
    </row>
    <row r="50" spans="1:41">
      <c r="A50" s="228">
        <v>19</v>
      </c>
      <c r="B50" s="208" t="s">
        <v>298</v>
      </c>
      <c r="C50" s="209" t="s">
        <v>299</v>
      </c>
      <c r="D50" s="214"/>
      <c r="E50" s="186" t="s">
        <v>33</v>
      </c>
      <c r="F50" s="221">
        <v>42</v>
      </c>
      <c r="G50" s="208" t="s">
        <v>213</v>
      </c>
      <c r="H50" s="230">
        <v>44043</v>
      </c>
      <c r="I50" s="230">
        <v>44045</v>
      </c>
      <c r="J50" s="289">
        <f t="shared" si="1"/>
        <v>2</v>
      </c>
      <c r="K50" s="210" t="s">
        <v>294</v>
      </c>
      <c r="L50" s="210">
        <v>3129736411</v>
      </c>
      <c r="M50" s="313">
        <v>15007</v>
      </c>
      <c r="AA50" s="389"/>
      <c r="AB50" s="403"/>
      <c r="AC50" s="403"/>
      <c r="AD50" s="404"/>
      <c r="AE50" s="404"/>
      <c r="AF50" s="404"/>
      <c r="AG50" s="404"/>
      <c r="AH50" s="404"/>
      <c r="AI50" s="404"/>
      <c r="AJ50" s="404"/>
      <c r="AK50" s="404"/>
      <c r="AL50" s="434"/>
      <c r="AM50" s="404"/>
      <c r="AN50" s="434"/>
      <c r="AO50" s="353"/>
    </row>
    <row r="51" spans="1:41">
      <c r="A51" s="228">
        <v>20</v>
      </c>
      <c r="B51" s="214" t="s">
        <v>300</v>
      </c>
      <c r="C51" s="231" t="s">
        <v>156</v>
      </c>
      <c r="D51" s="212"/>
      <c r="E51" s="186" t="s">
        <v>33</v>
      </c>
      <c r="F51" s="221">
        <v>43</v>
      </c>
      <c r="G51" s="208" t="s">
        <v>213</v>
      </c>
      <c r="H51" s="222">
        <v>44062</v>
      </c>
      <c r="I51" s="230">
        <v>44065</v>
      </c>
      <c r="J51" s="289">
        <f t="shared" si="1"/>
        <v>3</v>
      </c>
      <c r="K51" s="216" t="s">
        <v>301</v>
      </c>
      <c r="L51" s="314" t="s">
        <v>297</v>
      </c>
      <c r="M51" s="315">
        <v>11350</v>
      </c>
      <c r="AA51" s="389"/>
      <c r="AB51" s="405"/>
      <c r="AC51" s="405"/>
      <c r="AD51" s="404"/>
      <c r="AE51" s="404"/>
      <c r="AF51" s="405"/>
      <c r="AG51" s="404"/>
      <c r="AH51" s="404"/>
      <c r="AI51" s="404"/>
      <c r="AJ51" s="404"/>
      <c r="AK51" s="404"/>
      <c r="AL51" s="434"/>
      <c r="AM51" s="405"/>
      <c r="AN51" s="434"/>
      <c r="AO51" s="451"/>
    </row>
    <row r="52" spans="1:41">
      <c r="A52" s="228">
        <v>21</v>
      </c>
      <c r="B52" s="208" t="s">
        <v>292</v>
      </c>
      <c r="D52" s="208" t="s">
        <v>74</v>
      </c>
      <c r="E52" s="214" t="s">
        <v>32</v>
      </c>
      <c r="F52" s="221">
        <v>72</v>
      </c>
      <c r="G52" s="208" t="s">
        <v>213</v>
      </c>
      <c r="H52" s="229">
        <v>44068</v>
      </c>
      <c r="I52" s="229">
        <v>44069</v>
      </c>
      <c r="J52" s="289">
        <f t="shared" si="1"/>
        <v>1</v>
      </c>
      <c r="K52" s="210" t="s">
        <v>294</v>
      </c>
      <c r="L52" s="871" t="s">
        <v>295</v>
      </c>
      <c r="M52" s="315">
        <v>8928</v>
      </c>
      <c r="AA52" s="389"/>
      <c r="AB52" s="406"/>
      <c r="AC52" s="407"/>
      <c r="AD52" s="407"/>
      <c r="AE52" s="407"/>
      <c r="AF52" s="407"/>
      <c r="AG52" s="407"/>
      <c r="AH52" s="407"/>
      <c r="AI52" s="407"/>
      <c r="AJ52" s="407"/>
      <c r="AK52" s="446"/>
      <c r="AL52" s="434"/>
      <c r="AM52" s="440"/>
      <c r="AN52" s="440"/>
      <c r="AO52" s="453"/>
    </row>
    <row r="53" spans="1:41">
      <c r="A53" s="228">
        <v>22</v>
      </c>
      <c r="B53" s="208" t="s">
        <v>302</v>
      </c>
      <c r="C53" s="208" t="s">
        <v>80</v>
      </c>
      <c r="D53" s="214"/>
      <c r="E53" s="186" t="s">
        <v>33</v>
      </c>
      <c r="F53" s="221">
        <v>1</v>
      </c>
      <c r="G53" s="208" t="s">
        <v>213</v>
      </c>
      <c r="H53" s="229">
        <v>44070</v>
      </c>
      <c r="I53" s="229">
        <v>44072</v>
      </c>
      <c r="J53" s="289">
        <f t="shared" si="1"/>
        <v>2</v>
      </c>
      <c r="K53" s="216" t="s">
        <v>294</v>
      </c>
      <c r="L53" s="216">
        <v>3102552581</v>
      </c>
      <c r="M53" s="315">
        <v>7176</v>
      </c>
      <c r="N53" s="301"/>
      <c r="O53" s="301"/>
      <c r="P53" s="316"/>
      <c r="Q53" s="316"/>
      <c r="S53" s="353"/>
      <c r="U53" s="351"/>
      <c r="AA53" s="389"/>
      <c r="AB53" s="395"/>
      <c r="AC53" s="395"/>
      <c r="AD53" s="395"/>
      <c r="AE53" s="395"/>
      <c r="AF53" s="404"/>
      <c r="AG53" s="404"/>
      <c r="AH53" s="404"/>
      <c r="AI53" s="404"/>
      <c r="AJ53" s="404"/>
      <c r="AK53" s="404"/>
      <c r="AL53" s="434"/>
      <c r="AM53" s="395"/>
      <c r="AN53" s="434"/>
      <c r="AO53" s="451"/>
    </row>
    <row r="54" ht="15.75" customHeight="1" spans="1:41">
      <c r="A54" s="228">
        <v>23</v>
      </c>
      <c r="B54" s="232" t="s">
        <v>303</v>
      </c>
      <c r="D54" s="233" t="s">
        <v>70</v>
      </c>
      <c r="E54" s="164" t="s">
        <v>32</v>
      </c>
      <c r="F54" s="234">
        <v>4</v>
      </c>
      <c r="G54" s="233" t="s">
        <v>213</v>
      </c>
      <c r="H54" s="235">
        <v>44043</v>
      </c>
      <c r="I54" s="235">
        <v>44047</v>
      </c>
      <c r="J54" s="289">
        <f t="shared" si="1"/>
        <v>4</v>
      </c>
      <c r="K54" s="317" t="s">
        <v>304</v>
      </c>
      <c r="L54" s="318">
        <v>3555154983</v>
      </c>
      <c r="M54" s="319">
        <v>27304</v>
      </c>
      <c r="N54" s="301"/>
      <c r="O54" s="301"/>
      <c r="P54" s="316"/>
      <c r="Q54" s="316"/>
      <c r="S54" s="353"/>
      <c r="U54" s="351"/>
      <c r="AA54" s="389"/>
      <c r="AB54" s="395"/>
      <c r="AC54" s="395"/>
      <c r="AD54" s="404"/>
      <c r="AE54" s="404"/>
      <c r="AF54" s="395"/>
      <c r="AG54" s="395"/>
      <c r="AH54" s="395"/>
      <c r="AI54" s="395"/>
      <c r="AJ54" s="395"/>
      <c r="AK54" s="395"/>
      <c r="AL54" s="434"/>
      <c r="AM54" s="395"/>
      <c r="AN54" s="434"/>
      <c r="AO54" s="451"/>
    </row>
    <row r="55" spans="1:41">
      <c r="A55" s="228">
        <v>24</v>
      </c>
      <c r="B55" s="232" t="s">
        <v>305</v>
      </c>
      <c r="C55" s="236" t="s">
        <v>218</v>
      </c>
      <c r="D55" s="236"/>
      <c r="E55" s="233" t="s">
        <v>32</v>
      </c>
      <c r="F55" s="234">
        <v>51</v>
      </c>
      <c r="G55" s="236" t="s">
        <v>213</v>
      </c>
      <c r="H55" s="237">
        <v>44044</v>
      </c>
      <c r="I55" s="237">
        <v>44048</v>
      </c>
      <c r="J55" s="289">
        <f t="shared" si="1"/>
        <v>4</v>
      </c>
      <c r="K55" s="317" t="s">
        <v>294</v>
      </c>
      <c r="L55" s="318">
        <v>3129876552</v>
      </c>
      <c r="M55" s="319">
        <v>40000</v>
      </c>
      <c r="N55" s="301"/>
      <c r="O55" s="301"/>
      <c r="P55" s="316"/>
      <c r="Q55" s="316"/>
      <c r="S55" s="353"/>
      <c r="U55" s="351"/>
      <c r="AA55" s="389"/>
      <c r="AB55" s="403"/>
      <c r="AC55" s="395"/>
      <c r="AD55" s="404"/>
      <c r="AE55" s="404"/>
      <c r="AF55" s="404"/>
      <c r="AG55" s="404"/>
      <c r="AH55" s="404"/>
      <c r="AI55" s="404"/>
      <c r="AJ55" s="404"/>
      <c r="AK55" s="404"/>
      <c r="AL55" s="434"/>
      <c r="AM55" s="404"/>
      <c r="AN55" s="434"/>
      <c r="AO55" s="353"/>
    </row>
    <row r="56" spans="1:41">
      <c r="A56" s="228">
        <v>25</v>
      </c>
      <c r="B56" s="209" t="s">
        <v>306</v>
      </c>
      <c r="D56" s="208" t="s">
        <v>235</v>
      </c>
      <c r="E56" s="164" t="s">
        <v>32</v>
      </c>
      <c r="F56" s="238">
        <v>62</v>
      </c>
      <c r="G56" s="164" t="s">
        <v>213</v>
      </c>
      <c r="H56" s="239">
        <v>44053</v>
      </c>
      <c r="I56" s="239">
        <v>44055</v>
      </c>
      <c r="J56" s="289">
        <f t="shared" si="1"/>
        <v>2</v>
      </c>
      <c r="K56" s="318" t="s">
        <v>301</v>
      </c>
      <c r="L56" s="318">
        <v>3428274496</v>
      </c>
      <c r="M56" s="320">
        <v>11760</v>
      </c>
      <c r="N56" s="301"/>
      <c r="O56" s="301"/>
      <c r="P56" s="316"/>
      <c r="Q56" s="316"/>
      <c r="S56" s="353"/>
      <c r="U56" s="351"/>
      <c r="AA56" s="389"/>
      <c r="AB56" s="403"/>
      <c r="AC56" s="395"/>
      <c r="AD56" s="404"/>
      <c r="AE56" s="404"/>
      <c r="AF56" s="404"/>
      <c r="AG56" s="404"/>
      <c r="AH56" s="404"/>
      <c r="AI56" s="404"/>
      <c r="AJ56" s="404"/>
      <c r="AK56" s="404"/>
      <c r="AL56" s="434"/>
      <c r="AM56" s="404"/>
      <c r="AN56" s="434"/>
      <c r="AO56" s="353"/>
    </row>
    <row r="57" spans="1:41">
      <c r="A57" s="228">
        <v>26</v>
      </c>
      <c r="B57" s="214" t="s">
        <v>307</v>
      </c>
      <c r="C57" s="164" t="s">
        <v>83</v>
      </c>
      <c r="D57" s="164"/>
      <c r="E57" s="164" t="s">
        <v>32</v>
      </c>
      <c r="F57" s="220">
        <v>14</v>
      </c>
      <c r="G57" s="164" t="s">
        <v>213</v>
      </c>
      <c r="H57" s="237">
        <v>44050</v>
      </c>
      <c r="I57" s="235">
        <v>44060</v>
      </c>
      <c r="J57" s="289">
        <f t="shared" si="1"/>
        <v>10</v>
      </c>
      <c r="K57" s="318" t="s">
        <v>301</v>
      </c>
      <c r="L57" s="321">
        <v>3318140996</v>
      </c>
      <c r="M57" s="319">
        <v>40000</v>
      </c>
      <c r="N57" s="301"/>
      <c r="O57" s="301"/>
      <c r="P57" s="316"/>
      <c r="Q57" s="316"/>
      <c r="S57" s="353"/>
      <c r="U57" s="351"/>
      <c r="AA57" s="389"/>
      <c r="AB57" s="403"/>
      <c r="AC57" s="395"/>
      <c r="AD57" s="404"/>
      <c r="AE57" s="404"/>
      <c r="AF57" s="404"/>
      <c r="AG57" s="404"/>
      <c r="AH57" s="404"/>
      <c r="AI57" s="404"/>
      <c r="AJ57" s="404"/>
      <c r="AK57" s="404"/>
      <c r="AL57" s="434"/>
      <c r="AM57" s="404"/>
      <c r="AN57" s="434"/>
      <c r="AO57" s="353"/>
    </row>
    <row r="58" spans="1:41">
      <c r="A58" s="228">
        <v>27</v>
      </c>
      <c r="B58" s="214" t="s">
        <v>308</v>
      </c>
      <c r="D58" s="157" t="s">
        <v>309</v>
      </c>
      <c r="E58" s="164" t="s">
        <v>33</v>
      </c>
      <c r="F58" s="220">
        <v>44</v>
      </c>
      <c r="G58" s="164" t="s">
        <v>213</v>
      </c>
      <c r="H58" s="237">
        <v>44060</v>
      </c>
      <c r="I58" s="235">
        <v>44061</v>
      </c>
      <c r="J58" s="289">
        <f t="shared" si="1"/>
        <v>1</v>
      </c>
      <c r="K58" s="318" t="s">
        <v>301</v>
      </c>
      <c r="L58" s="321">
        <v>3555173112</v>
      </c>
      <c r="M58" s="319">
        <v>10673</v>
      </c>
      <c r="N58" s="301"/>
      <c r="O58" s="301"/>
      <c r="P58" s="316"/>
      <c r="Q58" s="316"/>
      <c r="S58" s="353"/>
      <c r="U58" s="351"/>
      <c r="AA58" s="389"/>
      <c r="AB58" s="403"/>
      <c r="AC58" s="395"/>
      <c r="AD58" s="404"/>
      <c r="AE58" s="404"/>
      <c r="AF58" s="404"/>
      <c r="AG58" s="404"/>
      <c r="AH58" s="404"/>
      <c r="AI58" s="404"/>
      <c r="AJ58" s="404"/>
      <c r="AK58" s="404"/>
      <c r="AL58" s="434"/>
      <c r="AM58" s="404"/>
      <c r="AN58" s="434"/>
      <c r="AO58" s="353"/>
    </row>
    <row r="59" spans="1:41">
      <c r="A59" s="228">
        <v>28</v>
      </c>
      <c r="B59" s="214" t="s">
        <v>310</v>
      </c>
      <c r="D59" s="164" t="s">
        <v>311</v>
      </c>
      <c r="E59" s="164" t="s">
        <v>32</v>
      </c>
      <c r="F59" s="220">
        <v>62</v>
      </c>
      <c r="G59" s="237" t="s">
        <v>213</v>
      </c>
      <c r="H59" s="237">
        <v>44070</v>
      </c>
      <c r="I59" s="237">
        <v>44072</v>
      </c>
      <c r="J59" s="289">
        <f t="shared" si="1"/>
        <v>2</v>
      </c>
      <c r="K59" s="318" t="s">
        <v>301</v>
      </c>
      <c r="L59" s="322">
        <v>3555183090</v>
      </c>
      <c r="M59" s="320">
        <v>40000</v>
      </c>
      <c r="N59" s="301"/>
      <c r="O59" s="301"/>
      <c r="P59" s="316"/>
      <c r="Q59" s="316"/>
      <c r="S59" s="353"/>
      <c r="U59" s="362"/>
      <c r="AA59" s="362"/>
      <c r="AB59" s="404"/>
      <c r="AC59" s="403"/>
      <c r="AD59" s="404"/>
      <c r="AE59" s="404"/>
      <c r="AF59" s="404"/>
      <c r="AG59" s="404"/>
      <c r="AH59" s="404"/>
      <c r="AI59" s="404"/>
      <c r="AJ59" s="404"/>
      <c r="AK59" s="404"/>
      <c r="AL59" s="404"/>
      <c r="AM59" s="404"/>
      <c r="AN59" s="434"/>
      <c r="AO59" s="353"/>
    </row>
    <row r="60" spans="1:41">
      <c r="A60" s="228">
        <v>29</v>
      </c>
      <c r="B60" s="214" t="s">
        <v>312</v>
      </c>
      <c r="C60" s="240" t="s">
        <v>80</v>
      </c>
      <c r="D60" s="233"/>
      <c r="E60" s="233" t="s">
        <v>32</v>
      </c>
      <c r="F60" s="221">
        <v>40</v>
      </c>
      <c r="G60" s="208" t="s">
        <v>213</v>
      </c>
      <c r="H60" s="241">
        <v>44043</v>
      </c>
      <c r="I60" s="241">
        <v>44045</v>
      </c>
      <c r="J60" s="289">
        <f t="shared" si="1"/>
        <v>2</v>
      </c>
      <c r="K60" s="317" t="s">
        <v>294</v>
      </c>
      <c r="L60" s="321" t="s">
        <v>313</v>
      </c>
      <c r="M60" s="323">
        <v>7471</v>
      </c>
      <c r="N60" s="301"/>
      <c r="O60" s="301"/>
      <c r="P60" s="316"/>
      <c r="Q60" s="316"/>
      <c r="S60" s="353"/>
      <c r="U60" s="362"/>
      <c r="AA60" s="362"/>
      <c r="AB60" s="404"/>
      <c r="AC60" s="404"/>
      <c r="AD60" s="404"/>
      <c r="AE60" s="404"/>
      <c r="AF60" s="404"/>
      <c r="AG60" s="404"/>
      <c r="AH60" s="404"/>
      <c r="AI60" s="404"/>
      <c r="AJ60" s="404"/>
      <c r="AK60" s="404"/>
      <c r="AL60" s="404"/>
      <c r="AM60" s="404"/>
      <c r="AN60" s="434"/>
      <c r="AO60" s="353"/>
    </row>
    <row r="61" customHeight="1" spans="1:41">
      <c r="A61" s="228">
        <v>30</v>
      </c>
      <c r="B61" s="214" t="s">
        <v>314</v>
      </c>
      <c r="C61" s="164" t="s">
        <v>80</v>
      </c>
      <c r="D61" s="240"/>
      <c r="E61" s="240" t="s">
        <v>32</v>
      </c>
      <c r="F61" s="242">
        <v>68</v>
      </c>
      <c r="G61" s="208" t="s">
        <v>213</v>
      </c>
      <c r="H61" s="241">
        <v>44046</v>
      </c>
      <c r="I61" s="241">
        <v>44048</v>
      </c>
      <c r="J61" s="289">
        <f t="shared" si="1"/>
        <v>2</v>
      </c>
      <c r="K61" s="317" t="s">
        <v>294</v>
      </c>
      <c r="L61" s="324">
        <v>3555421880</v>
      </c>
      <c r="M61" s="323">
        <v>10289</v>
      </c>
      <c r="N61" s="301"/>
      <c r="O61" s="301"/>
      <c r="P61" s="316"/>
      <c r="Q61" s="316"/>
      <c r="S61" s="353"/>
      <c r="U61" s="362"/>
      <c r="AA61" s="362"/>
      <c r="AB61" s="404"/>
      <c r="AC61" s="403"/>
      <c r="AD61" s="404"/>
      <c r="AE61" s="404"/>
      <c r="AF61" s="404"/>
      <c r="AG61" s="404"/>
      <c r="AH61" s="404"/>
      <c r="AI61" s="404"/>
      <c r="AJ61" s="404"/>
      <c r="AK61" s="404"/>
      <c r="AL61" s="404"/>
      <c r="AM61" s="404"/>
      <c r="AN61" s="434"/>
      <c r="AO61" s="353"/>
    </row>
    <row r="62" spans="1:41">
      <c r="A62" s="228">
        <v>31</v>
      </c>
      <c r="B62" s="214" t="s">
        <v>315</v>
      </c>
      <c r="C62" s="231" t="s">
        <v>156</v>
      </c>
      <c r="D62" s="232"/>
      <c r="E62" s="186" t="s">
        <v>33</v>
      </c>
      <c r="F62" s="221">
        <v>40</v>
      </c>
      <c r="G62" s="208" t="s">
        <v>213</v>
      </c>
      <c r="H62" s="243">
        <v>44057</v>
      </c>
      <c r="I62" s="243">
        <v>44059</v>
      </c>
      <c r="J62" s="289">
        <f t="shared" si="1"/>
        <v>2</v>
      </c>
      <c r="K62" s="325" t="s">
        <v>294</v>
      </c>
      <c r="L62" s="326" t="s">
        <v>297</v>
      </c>
      <c r="M62" s="327">
        <v>9737</v>
      </c>
      <c r="N62" s="301"/>
      <c r="O62" s="301"/>
      <c r="P62" s="316"/>
      <c r="Q62" s="316"/>
      <c r="S62" s="363"/>
      <c r="U62" s="362"/>
      <c r="AA62" s="408"/>
      <c r="AB62" s="409"/>
      <c r="AC62" s="403"/>
      <c r="AD62" s="409"/>
      <c r="AE62" s="409"/>
      <c r="AF62" s="409"/>
      <c r="AG62" s="409"/>
      <c r="AH62" s="409"/>
      <c r="AI62" s="409"/>
      <c r="AJ62" s="404"/>
      <c r="AK62" s="409"/>
      <c r="AL62" s="404"/>
      <c r="AM62" s="409"/>
      <c r="AN62" s="434"/>
      <c r="AO62" s="454"/>
    </row>
    <row r="63" spans="1:41">
      <c r="A63" s="228">
        <v>32</v>
      </c>
      <c r="B63" s="214" t="s">
        <v>316</v>
      </c>
      <c r="C63" s="231" t="s">
        <v>156</v>
      </c>
      <c r="D63" s="232"/>
      <c r="E63" s="186" t="s">
        <v>33</v>
      </c>
      <c r="F63" s="221">
        <v>20</v>
      </c>
      <c r="G63" s="208" t="s">
        <v>213</v>
      </c>
      <c r="H63" s="243">
        <v>44063</v>
      </c>
      <c r="I63" s="243">
        <v>44065</v>
      </c>
      <c r="J63" s="289">
        <f t="shared" si="1"/>
        <v>2</v>
      </c>
      <c r="K63" s="326" t="s">
        <v>301</v>
      </c>
      <c r="L63" s="326">
        <v>3125685986</v>
      </c>
      <c r="M63" s="328">
        <v>11684</v>
      </c>
      <c r="N63" s="329"/>
      <c r="O63" s="329"/>
      <c r="P63" s="298"/>
      <c r="Q63" s="298"/>
      <c r="S63" s="352"/>
      <c r="U63" s="364"/>
      <c r="AA63" s="393"/>
      <c r="AB63" s="352"/>
      <c r="AC63" s="352"/>
      <c r="AD63" s="410"/>
      <c r="AE63" s="410"/>
      <c r="AF63" s="410"/>
      <c r="AG63" s="410"/>
      <c r="AH63" s="410"/>
      <c r="AI63" s="410"/>
      <c r="AJ63" s="410"/>
      <c r="AK63" s="410"/>
      <c r="AL63" s="404"/>
      <c r="AM63" s="410"/>
      <c r="AN63" s="410"/>
      <c r="AO63" s="410"/>
    </row>
    <row r="64" spans="1:41">
      <c r="A64" s="228">
        <v>33</v>
      </c>
      <c r="B64" s="214" t="s">
        <v>317</v>
      </c>
      <c r="C64" s="232" t="s">
        <v>318</v>
      </c>
      <c r="E64" s="232" t="s">
        <v>32</v>
      </c>
      <c r="F64" s="221">
        <v>28</v>
      </c>
      <c r="G64" s="208" t="s">
        <v>213</v>
      </c>
      <c r="H64" s="243">
        <v>44064</v>
      </c>
      <c r="I64" s="243">
        <v>44065</v>
      </c>
      <c r="J64" s="289">
        <f t="shared" si="1"/>
        <v>1</v>
      </c>
      <c r="K64" s="325" t="s">
        <v>294</v>
      </c>
      <c r="L64" s="872" t="s">
        <v>319</v>
      </c>
      <c r="M64" s="327">
        <v>4538</v>
      </c>
      <c r="N64" s="329"/>
      <c r="O64" s="329"/>
      <c r="P64" s="298"/>
      <c r="Q64" s="298"/>
      <c r="S64" s="352"/>
      <c r="U64" s="364"/>
      <c r="AA64" s="393"/>
      <c r="AB64" s="352"/>
      <c r="AC64" s="352"/>
      <c r="AD64" s="410"/>
      <c r="AE64" s="410"/>
      <c r="AF64" s="410"/>
      <c r="AG64" s="410"/>
      <c r="AH64" s="410"/>
      <c r="AI64" s="410"/>
      <c r="AJ64" s="410"/>
      <c r="AK64" s="410"/>
      <c r="AL64" s="404"/>
      <c r="AM64" s="410"/>
      <c r="AN64" s="410"/>
      <c r="AO64" s="410"/>
    </row>
    <row r="65" spans="1:41">
      <c r="A65" s="228">
        <v>34</v>
      </c>
      <c r="B65" s="214" t="s">
        <v>320</v>
      </c>
      <c r="C65" s="231" t="s">
        <v>80</v>
      </c>
      <c r="D65" s="232"/>
      <c r="E65" s="232" t="s">
        <v>32</v>
      </c>
      <c r="F65" s="221">
        <v>2</v>
      </c>
      <c r="G65" s="208" t="s">
        <v>213</v>
      </c>
      <c r="H65" s="243">
        <v>44067</v>
      </c>
      <c r="I65" s="243">
        <v>44069</v>
      </c>
      <c r="J65" s="289">
        <f t="shared" si="1"/>
        <v>2</v>
      </c>
      <c r="K65" s="325" t="s">
        <v>304</v>
      </c>
      <c r="L65" s="326">
        <v>3449495180</v>
      </c>
      <c r="M65" s="328">
        <v>8199</v>
      </c>
      <c r="N65" s="297"/>
      <c r="O65" s="297"/>
      <c r="P65" s="298"/>
      <c r="Q65" s="298"/>
      <c r="S65" s="352"/>
      <c r="U65" s="352"/>
      <c r="AA65" s="393"/>
      <c r="AB65" s="394"/>
      <c r="AC65" s="352"/>
      <c r="AD65" s="439"/>
      <c r="AE65" s="439"/>
      <c r="AF65" s="404"/>
      <c r="AG65" s="404"/>
      <c r="AH65" s="404"/>
      <c r="AI65" s="404"/>
      <c r="AJ65" s="404"/>
      <c r="AK65" s="404"/>
      <c r="AL65" s="404"/>
      <c r="AM65" s="439"/>
      <c r="AN65" s="434"/>
      <c r="AO65" s="451"/>
    </row>
    <row r="66" spans="1:41">
      <c r="A66" s="228">
        <v>35</v>
      </c>
      <c r="B66" s="214" t="s">
        <v>321</v>
      </c>
      <c r="C66" s="231" t="s">
        <v>80</v>
      </c>
      <c r="D66" s="455"/>
      <c r="E66" s="186" t="s">
        <v>33</v>
      </c>
      <c r="F66" s="221">
        <v>33</v>
      </c>
      <c r="G66" s="208" t="s">
        <v>213</v>
      </c>
      <c r="H66" s="456">
        <v>44068</v>
      </c>
      <c r="I66" s="456">
        <v>44070</v>
      </c>
      <c r="J66" s="289">
        <f t="shared" si="1"/>
        <v>2</v>
      </c>
      <c r="K66" s="325" t="s">
        <v>294</v>
      </c>
      <c r="L66" s="513">
        <v>3129801795</v>
      </c>
      <c r="M66" s="328">
        <v>8092</v>
      </c>
      <c r="N66" s="514"/>
      <c r="O66" s="364"/>
      <c r="P66" s="298"/>
      <c r="Q66" s="298"/>
      <c r="S66" s="352"/>
      <c r="U66" s="514"/>
      <c r="AA66" s="393"/>
      <c r="AB66" s="394"/>
      <c r="AC66" s="352"/>
      <c r="AD66" s="439"/>
      <c r="AE66" s="439"/>
      <c r="AF66" s="404"/>
      <c r="AG66" s="404"/>
      <c r="AH66" s="404"/>
      <c r="AI66" s="404"/>
      <c r="AJ66" s="404"/>
      <c r="AK66" s="404"/>
      <c r="AL66" s="404"/>
      <c r="AM66" s="439"/>
      <c r="AN66" s="434"/>
      <c r="AO66" s="451"/>
    </row>
    <row r="67" spans="1:43">
      <c r="A67" s="228">
        <v>36</v>
      </c>
      <c r="B67" s="214" t="s">
        <v>322</v>
      </c>
      <c r="C67" s="231" t="s">
        <v>80</v>
      </c>
      <c r="D67" s="455"/>
      <c r="E67" s="164" t="s">
        <v>32</v>
      </c>
      <c r="F67" s="221">
        <v>41</v>
      </c>
      <c r="G67" s="208" t="s">
        <v>213</v>
      </c>
      <c r="H67" s="456">
        <v>44070</v>
      </c>
      <c r="I67" s="456">
        <v>44071</v>
      </c>
      <c r="J67" s="289">
        <f t="shared" si="1"/>
        <v>1</v>
      </c>
      <c r="K67" s="325" t="s">
        <v>294</v>
      </c>
      <c r="L67" s="873" t="s">
        <v>323</v>
      </c>
      <c r="M67" s="328">
        <v>5120</v>
      </c>
      <c r="N67" s="408"/>
      <c r="O67" s="408"/>
      <c r="P67" s="408"/>
      <c r="Q67" s="408"/>
      <c r="S67" s="408"/>
      <c r="U67" s="408"/>
      <c r="AA67" s="408"/>
      <c r="AB67" s="408"/>
      <c r="AC67" s="551"/>
      <c r="AD67" s="408"/>
      <c r="AE67" s="408"/>
      <c r="AF67" s="408"/>
      <c r="AG67" s="408"/>
      <c r="AH67" s="408"/>
      <c r="AI67" s="408"/>
      <c r="AJ67" s="408"/>
      <c r="AK67" s="408"/>
      <c r="AL67" s="561"/>
      <c r="AM67" s="408"/>
      <c r="AN67" s="562"/>
      <c r="AO67" s="408"/>
      <c r="AQ67" s="408" t="s">
        <v>324</v>
      </c>
    </row>
    <row r="68" spans="1:43">
      <c r="A68" s="228">
        <v>37</v>
      </c>
      <c r="B68" s="209" t="s">
        <v>325</v>
      </c>
      <c r="C68" s="217" t="s">
        <v>151</v>
      </c>
      <c r="D68" s="164"/>
      <c r="E68" s="164" t="s">
        <v>32</v>
      </c>
      <c r="F68" s="238">
        <v>71</v>
      </c>
      <c r="G68" s="208" t="s">
        <v>213</v>
      </c>
      <c r="H68" s="239">
        <v>44049</v>
      </c>
      <c r="I68" s="239">
        <v>44051</v>
      </c>
      <c r="J68" s="289">
        <f t="shared" si="1"/>
        <v>2</v>
      </c>
      <c r="K68" s="318" t="s">
        <v>301</v>
      </c>
      <c r="L68" s="324">
        <v>3555629184</v>
      </c>
      <c r="M68" s="323">
        <v>7470</v>
      </c>
      <c r="N68" s="352"/>
      <c r="O68" s="352"/>
      <c r="P68" s="516"/>
      <c r="Q68" s="516"/>
      <c r="S68" s="352"/>
      <c r="U68" s="352"/>
      <c r="AA68" s="352"/>
      <c r="AB68" s="352"/>
      <c r="AC68" s="552"/>
      <c r="AD68" s="410"/>
      <c r="AE68" s="410"/>
      <c r="AF68" s="410"/>
      <c r="AG68" s="410"/>
      <c r="AH68" s="410"/>
      <c r="AI68" s="410"/>
      <c r="AJ68" s="410"/>
      <c r="AK68" s="410"/>
      <c r="AL68" s="441"/>
      <c r="AM68" s="410"/>
      <c r="AN68" s="563"/>
      <c r="AO68" s="410"/>
      <c r="AQ68" s="410" t="s">
        <v>326</v>
      </c>
    </row>
    <row r="69" spans="1:41">
      <c r="A69" s="228">
        <v>38</v>
      </c>
      <c r="B69" s="209" t="s">
        <v>327</v>
      </c>
      <c r="C69" s="164" t="s">
        <v>328</v>
      </c>
      <c r="D69" s="164"/>
      <c r="E69" s="164" t="s">
        <v>33</v>
      </c>
      <c r="F69" s="238">
        <v>95</v>
      </c>
      <c r="G69" s="208" t="s">
        <v>213</v>
      </c>
      <c r="H69" s="239">
        <v>44055</v>
      </c>
      <c r="I69" s="239">
        <v>44057</v>
      </c>
      <c r="J69" s="289">
        <f t="shared" si="1"/>
        <v>2</v>
      </c>
      <c r="K69" s="318" t="s">
        <v>301</v>
      </c>
      <c r="L69" s="324">
        <v>3555785919</v>
      </c>
      <c r="M69" s="323">
        <v>8633</v>
      </c>
      <c r="V69" s="545"/>
      <c r="W69" s="545"/>
      <c r="X69" s="545"/>
      <c r="Y69" s="545"/>
      <c r="Z69" s="545"/>
      <c r="AA69" s="553"/>
      <c r="AB69" s="545"/>
      <c r="AC69" s="554"/>
      <c r="AD69" s="555"/>
      <c r="AN69" s="564"/>
      <c r="AO69" s="254"/>
    </row>
    <row r="70" spans="1:41">
      <c r="A70" s="228">
        <v>39</v>
      </c>
      <c r="B70" s="214" t="s">
        <v>329</v>
      </c>
      <c r="C70" s="233" t="s">
        <v>330</v>
      </c>
      <c r="D70" s="164"/>
      <c r="E70" s="164" t="s">
        <v>33</v>
      </c>
      <c r="F70" s="238">
        <v>4</v>
      </c>
      <c r="G70" s="208" t="s">
        <v>213</v>
      </c>
      <c r="H70" s="239">
        <v>44048</v>
      </c>
      <c r="I70" s="239">
        <v>44050</v>
      </c>
      <c r="J70" s="289">
        <f t="shared" si="1"/>
        <v>2</v>
      </c>
      <c r="K70" s="318" t="s">
        <v>301</v>
      </c>
      <c r="L70" s="324">
        <v>3555103599</v>
      </c>
      <c r="M70" s="323">
        <v>3965</v>
      </c>
      <c r="V70" s="546"/>
      <c r="W70" s="546"/>
      <c r="X70" s="546"/>
      <c r="Y70" s="546"/>
      <c r="Z70" s="546"/>
      <c r="AA70" s="556"/>
      <c r="AB70" s="546"/>
      <c r="AC70" s="554"/>
      <c r="AD70" s="555"/>
      <c r="AN70" s="565"/>
      <c r="AO70" s="254"/>
    </row>
    <row r="71" spans="1:41">
      <c r="A71" s="228">
        <v>40</v>
      </c>
      <c r="B71" s="214" t="s">
        <v>331</v>
      </c>
      <c r="C71" s="233" t="s">
        <v>158</v>
      </c>
      <c r="D71" s="164"/>
      <c r="E71" s="164" t="s">
        <v>32</v>
      </c>
      <c r="F71" s="238">
        <v>3</v>
      </c>
      <c r="G71" s="208" t="s">
        <v>213</v>
      </c>
      <c r="H71" s="239">
        <v>44048</v>
      </c>
      <c r="I71" s="239">
        <v>44050</v>
      </c>
      <c r="J71" s="289">
        <f t="shared" si="1"/>
        <v>2</v>
      </c>
      <c r="K71" s="318" t="s">
        <v>301</v>
      </c>
      <c r="L71" s="318">
        <v>3554142184</v>
      </c>
      <c r="M71" s="323">
        <v>5075</v>
      </c>
      <c r="V71" s="546"/>
      <c r="W71" s="546"/>
      <c r="X71" s="546"/>
      <c r="Y71" s="546"/>
      <c r="Z71" s="546"/>
      <c r="AA71" s="556"/>
      <c r="AB71" s="546"/>
      <c r="AC71" s="554"/>
      <c r="AD71" s="557"/>
      <c r="AN71" s="565"/>
      <c r="AO71" s="254"/>
    </row>
    <row r="72" spans="1:41">
      <c r="A72" s="228">
        <v>41</v>
      </c>
      <c r="B72" s="214" t="s">
        <v>332</v>
      </c>
      <c r="D72" s="233" t="s">
        <v>154</v>
      </c>
      <c r="E72" s="455" t="s">
        <v>33</v>
      </c>
      <c r="F72" s="457">
        <v>4</v>
      </c>
      <c r="G72" s="273" t="s">
        <v>333</v>
      </c>
      <c r="H72" s="458">
        <v>44042</v>
      </c>
      <c r="I72" s="458">
        <v>44045</v>
      </c>
      <c r="J72" s="289">
        <f t="shared" si="1"/>
        <v>3</v>
      </c>
      <c r="K72" s="317" t="s">
        <v>294</v>
      </c>
      <c r="L72" s="517" t="s">
        <v>334</v>
      </c>
      <c r="M72" s="518">
        <v>827</v>
      </c>
      <c r="Q72" s="402"/>
      <c r="R72" s="254"/>
      <c r="V72" s="546"/>
      <c r="W72" s="546"/>
      <c r="X72" s="546"/>
      <c r="Y72" s="546"/>
      <c r="Z72" s="546"/>
      <c r="AA72" s="556"/>
      <c r="AB72" s="546"/>
      <c r="AC72" s="554"/>
      <c r="AD72" s="558"/>
      <c r="AN72" s="564"/>
      <c r="AO72" s="254"/>
    </row>
    <row r="73" spans="1:40">
      <c r="A73" s="228">
        <v>42</v>
      </c>
      <c r="B73" s="214" t="s">
        <v>335</v>
      </c>
      <c r="C73" s="273" t="s">
        <v>336</v>
      </c>
      <c r="D73" s="273"/>
      <c r="E73" s="233" t="s">
        <v>32</v>
      </c>
      <c r="F73" s="221">
        <v>0</v>
      </c>
      <c r="G73" s="208" t="s">
        <v>213</v>
      </c>
      <c r="H73" s="458">
        <v>44060</v>
      </c>
      <c r="I73" s="458">
        <v>44061</v>
      </c>
      <c r="J73" s="289">
        <f t="shared" si="1"/>
        <v>1</v>
      </c>
      <c r="K73" s="317" t="s">
        <v>304</v>
      </c>
      <c r="L73" s="321">
        <v>3408009894</v>
      </c>
      <c r="M73" s="518">
        <v>2819</v>
      </c>
      <c r="Q73" s="402"/>
      <c r="R73" s="254"/>
      <c r="AA73" s="549"/>
      <c r="AB73" s="549"/>
      <c r="AC73" s="549"/>
      <c r="AD73" s="549"/>
      <c r="AE73" s="549"/>
      <c r="AF73" s="549"/>
      <c r="AG73" s="549"/>
      <c r="AH73" s="549"/>
      <c r="AI73" s="549"/>
      <c r="AJ73" s="549"/>
      <c r="AK73" s="559"/>
      <c r="AL73" s="549"/>
      <c r="AM73" s="559"/>
      <c r="AN73" s="529"/>
    </row>
    <row r="74" ht="15.75" spans="1:40">
      <c r="A74" s="149">
        <v>43</v>
      </c>
      <c r="B74" s="459" t="s">
        <v>337</v>
      </c>
      <c r="C74" s="460" t="s">
        <v>338</v>
      </c>
      <c r="D74" s="461"/>
      <c r="E74" s="462" t="s">
        <v>32</v>
      </c>
      <c r="F74" s="462">
        <v>83</v>
      </c>
      <c r="G74" s="208" t="s">
        <v>213</v>
      </c>
      <c r="H74" s="463">
        <v>44060</v>
      </c>
      <c r="I74" s="463">
        <v>44063</v>
      </c>
      <c r="J74" s="289">
        <f t="shared" si="1"/>
        <v>3</v>
      </c>
      <c r="K74" s="317" t="s">
        <v>304</v>
      </c>
      <c r="L74" s="519">
        <v>315122495</v>
      </c>
      <c r="M74" s="520">
        <v>10011</v>
      </c>
      <c r="Q74" s="402"/>
      <c r="R74" s="254"/>
      <c r="AA74" s="549"/>
      <c r="AB74" s="549"/>
      <c r="AC74" s="549"/>
      <c r="AD74" s="549"/>
      <c r="AE74" s="549"/>
      <c r="AF74" s="549"/>
      <c r="AG74" s="549"/>
      <c r="AH74" s="549"/>
      <c r="AI74" s="549"/>
      <c r="AJ74" s="549"/>
      <c r="AK74" s="559"/>
      <c r="AL74" s="549"/>
      <c r="AM74" s="559"/>
      <c r="AN74" s="254"/>
    </row>
    <row r="75" spans="1:40">
      <c r="A75" s="149">
        <v>44</v>
      </c>
      <c r="B75" s="464" t="s">
        <v>339</v>
      </c>
      <c r="C75" s="460" t="s">
        <v>80</v>
      </c>
      <c r="D75" s="465"/>
      <c r="E75" s="466" t="s">
        <v>33</v>
      </c>
      <c r="F75" s="467">
        <v>43</v>
      </c>
      <c r="G75" s="208" t="s">
        <v>213</v>
      </c>
      <c r="H75" s="468">
        <v>44063</v>
      </c>
      <c r="I75" s="468">
        <v>44064</v>
      </c>
      <c r="J75" s="289">
        <f t="shared" si="1"/>
        <v>1</v>
      </c>
      <c r="K75" s="317" t="s">
        <v>304</v>
      </c>
      <c r="L75" s="465">
        <v>3554325384</v>
      </c>
      <c r="M75" s="520">
        <v>2721</v>
      </c>
      <c r="Q75" s="402"/>
      <c r="R75" s="254"/>
      <c r="AA75" s="549"/>
      <c r="AB75" s="549"/>
      <c r="AC75" s="549"/>
      <c r="AD75" s="549"/>
      <c r="AE75" s="549"/>
      <c r="AF75" s="549"/>
      <c r="AG75" s="549"/>
      <c r="AH75" s="549"/>
      <c r="AI75" s="549"/>
      <c r="AJ75" s="549"/>
      <c r="AK75" s="559"/>
      <c r="AL75" s="549"/>
      <c r="AM75" s="559"/>
      <c r="AN75" s="529"/>
    </row>
    <row r="76" spans="1:40">
      <c r="A76" s="149">
        <v>45</v>
      </c>
      <c r="B76" s="464" t="s">
        <v>340</v>
      </c>
      <c r="C76" s="462" t="s">
        <v>341</v>
      </c>
      <c r="D76" s="465"/>
      <c r="E76" s="466" t="s">
        <v>33</v>
      </c>
      <c r="F76" s="467">
        <v>26</v>
      </c>
      <c r="G76" s="208" t="s">
        <v>213</v>
      </c>
      <c r="H76" s="468">
        <v>44058</v>
      </c>
      <c r="I76" s="468">
        <v>44060</v>
      </c>
      <c r="J76" s="289">
        <f t="shared" si="1"/>
        <v>2</v>
      </c>
      <c r="K76" s="317" t="s">
        <v>304</v>
      </c>
      <c r="L76" s="465">
        <v>3555145708</v>
      </c>
      <c r="M76" s="520">
        <v>6090</v>
      </c>
      <c r="Q76" s="402"/>
      <c r="R76" s="254"/>
      <c r="AA76" s="549"/>
      <c r="AB76" s="549"/>
      <c r="AC76" s="549"/>
      <c r="AD76" s="549"/>
      <c r="AE76" s="549"/>
      <c r="AF76" s="549"/>
      <c r="AG76" s="549"/>
      <c r="AH76" s="549"/>
      <c r="AI76" s="549"/>
      <c r="AJ76" s="549"/>
      <c r="AK76" s="559"/>
      <c r="AL76" s="549"/>
      <c r="AM76" s="559"/>
      <c r="AN76" s="254"/>
    </row>
    <row r="77" spans="1:41">
      <c r="A77" s="149">
        <v>46</v>
      </c>
      <c r="B77" s="464" t="s">
        <v>342</v>
      </c>
      <c r="C77" s="466" t="s">
        <v>336</v>
      </c>
      <c r="D77" s="465"/>
      <c r="E77" s="466" t="s">
        <v>32</v>
      </c>
      <c r="F77" s="467">
        <v>73</v>
      </c>
      <c r="G77" s="208" t="s">
        <v>213</v>
      </c>
      <c r="H77" s="468">
        <v>44051</v>
      </c>
      <c r="I77" s="468">
        <v>44052</v>
      </c>
      <c r="J77" s="289">
        <f t="shared" si="1"/>
        <v>1</v>
      </c>
      <c r="K77" s="317" t="s">
        <v>304</v>
      </c>
      <c r="L77" s="465">
        <v>3555421082</v>
      </c>
      <c r="M77" s="520">
        <v>3711</v>
      </c>
      <c r="O77" s="521"/>
      <c r="P77" s="522"/>
      <c r="R77" s="529"/>
      <c r="T77" s="445"/>
      <c r="V77" s="547"/>
      <c r="W77" s="547"/>
      <c r="X77" s="547"/>
      <c r="Y77" s="547"/>
      <c r="Z77" s="547"/>
      <c r="AA77" s="547"/>
      <c r="AB77" s="547"/>
      <c r="AC77" s="547"/>
      <c r="AD77" s="547"/>
      <c r="AE77" s="547"/>
      <c r="AF77" s="559"/>
      <c r="AG77" s="547"/>
      <c r="AH77" s="566"/>
      <c r="AI77" s="529"/>
      <c r="AL77" s="254"/>
      <c r="AN77" s="567"/>
      <c r="AO77" s="254"/>
    </row>
    <row r="78" spans="1:41">
      <c r="A78" s="149">
        <v>47</v>
      </c>
      <c r="B78" s="464" t="s">
        <v>343</v>
      </c>
      <c r="C78" s="466" t="s">
        <v>156</v>
      </c>
      <c r="D78" s="465"/>
      <c r="E78" s="466" t="s">
        <v>33</v>
      </c>
      <c r="F78" s="467">
        <v>34</v>
      </c>
      <c r="G78" s="208" t="s">
        <v>213</v>
      </c>
      <c r="H78" s="468">
        <v>44057</v>
      </c>
      <c r="I78" s="468">
        <v>44058</v>
      </c>
      <c r="J78" s="289">
        <f t="shared" si="1"/>
        <v>1</v>
      </c>
      <c r="K78" s="317" t="s">
        <v>304</v>
      </c>
      <c r="L78" s="465">
        <v>3555735119</v>
      </c>
      <c r="M78" s="520">
        <v>4521</v>
      </c>
      <c r="O78" s="523"/>
      <c r="P78" s="523"/>
      <c r="R78" s="254"/>
      <c r="T78" s="445"/>
      <c r="V78" s="548"/>
      <c r="W78" s="548"/>
      <c r="X78" s="548"/>
      <c r="Y78" s="548"/>
      <c r="Z78" s="548"/>
      <c r="AA78" s="548"/>
      <c r="AB78" s="548"/>
      <c r="AC78" s="548"/>
      <c r="AD78" s="548"/>
      <c r="AE78" s="548"/>
      <c r="AF78" s="559"/>
      <c r="AG78" s="548"/>
      <c r="AH78" s="566"/>
      <c r="AI78" s="254"/>
      <c r="AL78" s="254"/>
      <c r="AN78" s="567"/>
      <c r="AO78" s="254"/>
    </row>
    <row r="79" spans="1:41">
      <c r="A79" s="149">
        <v>48</v>
      </c>
      <c r="B79" s="459" t="s">
        <v>344</v>
      </c>
      <c r="C79" s="469" t="s">
        <v>336</v>
      </c>
      <c r="D79" s="465"/>
      <c r="E79" s="466" t="s">
        <v>33</v>
      </c>
      <c r="F79" s="470">
        <v>24</v>
      </c>
      <c r="G79" s="208" t="s">
        <v>213</v>
      </c>
      <c r="H79" s="471">
        <v>44060</v>
      </c>
      <c r="I79" s="471">
        <v>44062</v>
      </c>
      <c r="J79" s="289">
        <f t="shared" si="1"/>
        <v>2</v>
      </c>
      <c r="K79" s="317" t="s">
        <v>304</v>
      </c>
      <c r="L79" s="465">
        <v>3554127797</v>
      </c>
      <c r="M79" s="524">
        <v>6963</v>
      </c>
      <c r="O79" s="523"/>
      <c r="P79" s="523"/>
      <c r="Q79" s="529"/>
      <c r="R79" s="254"/>
      <c r="T79" s="445"/>
      <c r="V79" s="548"/>
      <c r="W79" s="548"/>
      <c r="X79" s="548"/>
      <c r="Y79" s="548"/>
      <c r="Z79" s="548"/>
      <c r="AA79" s="548"/>
      <c r="AB79" s="548"/>
      <c r="AC79" s="548"/>
      <c r="AD79" s="548"/>
      <c r="AE79" s="548"/>
      <c r="AF79" s="559"/>
      <c r="AG79" s="548"/>
      <c r="AH79" s="566"/>
      <c r="AI79" s="254"/>
      <c r="AL79" s="254"/>
      <c r="AN79" s="567"/>
      <c r="AO79" s="254"/>
    </row>
    <row r="80" ht="15.75" spans="1:41">
      <c r="A80" s="149">
        <v>49</v>
      </c>
      <c r="B80" s="459" t="s">
        <v>345</v>
      </c>
      <c r="C80" s="469" t="s">
        <v>336</v>
      </c>
      <c r="D80" s="465"/>
      <c r="E80" s="466" t="s">
        <v>32</v>
      </c>
      <c r="F80" s="470">
        <v>71</v>
      </c>
      <c r="G80" s="208" t="s">
        <v>213</v>
      </c>
      <c r="H80" s="471">
        <v>44060</v>
      </c>
      <c r="I80" s="471">
        <v>44062</v>
      </c>
      <c r="J80" s="289">
        <f t="shared" si="1"/>
        <v>2</v>
      </c>
      <c r="K80" s="317" t="s">
        <v>304</v>
      </c>
      <c r="L80" s="519">
        <v>3555134061</v>
      </c>
      <c r="M80" s="520">
        <v>9724</v>
      </c>
      <c r="O80" s="523"/>
      <c r="P80" s="523"/>
      <c r="Q80" s="529"/>
      <c r="R80" s="254"/>
      <c r="T80" s="445"/>
      <c r="V80" s="548"/>
      <c r="W80" s="548"/>
      <c r="X80" s="548"/>
      <c r="Y80" s="548"/>
      <c r="Z80" s="548"/>
      <c r="AA80" s="548"/>
      <c r="AB80" s="548"/>
      <c r="AC80" s="548"/>
      <c r="AD80" s="548"/>
      <c r="AE80" s="548"/>
      <c r="AF80" s="559"/>
      <c r="AG80" s="548"/>
      <c r="AH80" s="566"/>
      <c r="AI80" s="254"/>
      <c r="AL80" s="254"/>
      <c r="AN80" s="564"/>
      <c r="AO80" s="254"/>
    </row>
    <row r="81" spans="1:41">
      <c r="A81" s="149">
        <v>50</v>
      </c>
      <c r="B81" s="459" t="s">
        <v>346</v>
      </c>
      <c r="C81" s="469" t="s">
        <v>347</v>
      </c>
      <c r="D81" s="465"/>
      <c r="E81" s="466" t="s">
        <v>33</v>
      </c>
      <c r="F81" s="470">
        <v>76</v>
      </c>
      <c r="G81" s="208" t="s">
        <v>213</v>
      </c>
      <c r="H81" s="472">
        <v>44070</v>
      </c>
      <c r="I81" s="471">
        <v>44072</v>
      </c>
      <c r="J81" s="289">
        <f t="shared" si="1"/>
        <v>2</v>
      </c>
      <c r="K81" s="317" t="s">
        <v>304</v>
      </c>
      <c r="L81" s="525">
        <v>35556328</v>
      </c>
      <c r="M81" s="520">
        <v>8880</v>
      </c>
      <c r="O81" s="445"/>
      <c r="V81" s="548"/>
      <c r="W81" s="548"/>
      <c r="X81" s="548"/>
      <c r="Y81" s="548"/>
      <c r="Z81" s="548"/>
      <c r="AA81" s="548"/>
      <c r="AB81" s="548"/>
      <c r="AC81" s="548"/>
      <c r="AD81" s="548"/>
      <c r="AE81" s="548"/>
      <c r="AF81" s="559"/>
      <c r="AG81" s="548"/>
      <c r="AH81" s="566"/>
      <c r="AI81" s="254"/>
      <c r="AL81" s="254"/>
      <c r="AN81" s="567"/>
      <c r="AO81" s="254"/>
    </row>
    <row r="82" spans="1:41">
      <c r="A82" s="195"/>
      <c r="B82" s="473"/>
      <c r="C82" s="333"/>
      <c r="D82" s="474"/>
      <c r="E82" s="473"/>
      <c r="F82" s="475"/>
      <c r="G82" s="476"/>
      <c r="H82" s="477"/>
      <c r="I82" s="477"/>
      <c r="J82" s="526"/>
      <c r="K82" s="527"/>
      <c r="L82" s="417"/>
      <c r="M82" s="528"/>
      <c r="O82" s="445"/>
      <c r="P82" s="529"/>
      <c r="V82" s="548"/>
      <c r="W82" s="548"/>
      <c r="X82" s="548"/>
      <c r="Y82" s="548"/>
      <c r="Z82" s="548"/>
      <c r="AA82" s="548"/>
      <c r="AB82" s="548"/>
      <c r="AC82" s="548"/>
      <c r="AD82" s="548"/>
      <c r="AE82" s="548"/>
      <c r="AF82" s="559"/>
      <c r="AG82" s="548"/>
      <c r="AH82" s="566"/>
      <c r="AI82" s="254"/>
      <c r="AL82" s="254"/>
      <c r="AN82" s="567"/>
      <c r="AO82" s="254"/>
    </row>
    <row r="83" spans="1:41">
      <c r="A83" s="478" t="s">
        <v>348</v>
      </c>
      <c r="B83" s="478"/>
      <c r="C83" s="479"/>
      <c r="D83" s="480"/>
      <c r="E83" s="481"/>
      <c r="F83" s="482"/>
      <c r="G83" s="483"/>
      <c r="H83" s="484"/>
      <c r="I83" s="484"/>
      <c r="J83" s="526">
        <f>SUM(J32:J82)</f>
        <v>123</v>
      </c>
      <c r="K83" s="530"/>
      <c r="L83" s="421"/>
      <c r="M83" s="418">
        <f>SUM(M32:M82)</f>
        <v>762364</v>
      </c>
      <c r="O83" s="445"/>
      <c r="P83" s="529"/>
      <c r="V83" s="548"/>
      <c r="W83" s="548"/>
      <c r="X83" s="548"/>
      <c r="Y83" s="548"/>
      <c r="Z83" s="548"/>
      <c r="AA83" s="548"/>
      <c r="AB83" s="548"/>
      <c r="AC83" s="548"/>
      <c r="AD83" s="548"/>
      <c r="AE83" s="548"/>
      <c r="AF83" s="559"/>
      <c r="AG83" s="548"/>
      <c r="AH83" s="566"/>
      <c r="AI83" s="254"/>
      <c r="AL83" s="254"/>
      <c r="AN83" s="567"/>
      <c r="AO83" s="254"/>
    </row>
    <row r="84" spans="1:41">
      <c r="A84" s="195"/>
      <c r="B84" s="481"/>
      <c r="C84" s="336"/>
      <c r="D84" s="485"/>
      <c r="E84" s="481"/>
      <c r="F84" s="482"/>
      <c r="G84" s="483"/>
      <c r="H84" s="486"/>
      <c r="I84" s="486"/>
      <c r="J84" s="526">
        <f>SUM(J83+J28)</f>
        <v>209</v>
      </c>
      <c r="K84" s="530"/>
      <c r="L84" s="421"/>
      <c r="M84" s="418">
        <f>SUM(M83+M28)</f>
        <v>993222</v>
      </c>
      <c r="O84" s="445"/>
      <c r="V84" s="548"/>
      <c r="W84" s="548"/>
      <c r="X84" s="548"/>
      <c r="Y84" s="548"/>
      <c r="Z84" s="548"/>
      <c r="AA84" s="548"/>
      <c r="AB84" s="548"/>
      <c r="AC84" s="548"/>
      <c r="AD84" s="548"/>
      <c r="AE84" s="548"/>
      <c r="AF84" s="559"/>
      <c r="AG84" s="548"/>
      <c r="AH84" s="566"/>
      <c r="AI84" s="254"/>
      <c r="AL84" s="254"/>
      <c r="AN84" s="567"/>
      <c r="AO84" s="254"/>
    </row>
    <row r="85" spans="1:41">
      <c r="A85" s="195"/>
      <c r="B85" s="333"/>
      <c r="C85" s="452"/>
      <c r="D85" s="333"/>
      <c r="E85" s="272"/>
      <c r="F85" s="487"/>
      <c r="G85" s="259"/>
      <c r="H85" s="488"/>
      <c r="I85" s="488"/>
      <c r="J85" s="526"/>
      <c r="K85" s="333"/>
      <c r="L85" s="417"/>
      <c r="M85" s="531"/>
      <c r="O85" s="445"/>
      <c r="V85" s="548"/>
      <c r="W85" s="548"/>
      <c r="X85" s="548"/>
      <c r="Y85" s="548"/>
      <c r="Z85" s="548"/>
      <c r="AA85" s="548"/>
      <c r="AB85" s="548"/>
      <c r="AC85" s="548"/>
      <c r="AD85" s="548"/>
      <c r="AE85" s="548"/>
      <c r="AF85" s="559"/>
      <c r="AG85" s="548"/>
      <c r="AH85" s="566"/>
      <c r="AI85" s="254"/>
      <c r="AL85" s="254"/>
      <c r="AN85" s="567"/>
      <c r="AO85" s="254"/>
    </row>
    <row r="86" spans="1:41">
      <c r="A86" s="195"/>
      <c r="B86" s="333"/>
      <c r="C86" s="340"/>
      <c r="D86" s="333"/>
      <c r="E86" s="272"/>
      <c r="F86" s="333"/>
      <c r="G86" s="259"/>
      <c r="H86" s="488"/>
      <c r="I86" s="488"/>
      <c r="J86" s="526"/>
      <c r="K86" s="333"/>
      <c r="L86" s="417"/>
      <c r="M86" s="531"/>
      <c r="O86" s="445"/>
      <c r="P86" s="529"/>
      <c r="V86" s="548"/>
      <c r="W86" s="548"/>
      <c r="X86" s="548"/>
      <c r="Y86" s="548"/>
      <c r="Z86" s="548"/>
      <c r="AA86" s="548"/>
      <c r="AB86" s="548"/>
      <c r="AC86" s="548"/>
      <c r="AD86" s="548"/>
      <c r="AE86" s="548"/>
      <c r="AF86" s="559"/>
      <c r="AG86" s="548"/>
      <c r="AH86" s="566"/>
      <c r="AI86" s="254"/>
      <c r="AL86" s="254"/>
      <c r="AN86" s="567"/>
      <c r="AO86" s="254"/>
    </row>
    <row r="87" ht="15.75" customHeight="1" spans="1:41">
      <c r="A87" s="195"/>
      <c r="B87" s="346"/>
      <c r="C87" s="346"/>
      <c r="D87" s="346"/>
      <c r="E87" s="272"/>
      <c r="F87" s="346"/>
      <c r="G87" s="271"/>
      <c r="H87" s="489"/>
      <c r="I87" s="489"/>
      <c r="J87" s="526"/>
      <c r="K87" s="346"/>
      <c r="L87" s="428"/>
      <c r="M87" s="532"/>
      <c r="O87" s="445"/>
      <c r="P87" s="529"/>
      <c r="V87" s="548"/>
      <c r="W87" s="548"/>
      <c r="X87" s="548"/>
      <c r="Y87" s="548"/>
      <c r="Z87" s="548"/>
      <c r="AA87" s="548"/>
      <c r="AB87" s="548"/>
      <c r="AC87" s="548"/>
      <c r="AD87" s="548"/>
      <c r="AE87" s="548"/>
      <c r="AF87" s="559"/>
      <c r="AG87" s="548"/>
      <c r="AH87" s="566"/>
      <c r="AI87" s="254"/>
      <c r="AL87" s="254"/>
      <c r="AN87" s="567"/>
      <c r="AO87" s="254"/>
    </row>
    <row r="88" spans="1:41">
      <c r="A88" s="195"/>
      <c r="B88" s="272"/>
      <c r="C88" s="346"/>
      <c r="D88" s="349"/>
      <c r="E88" s="272"/>
      <c r="F88" s="272"/>
      <c r="G88" s="271"/>
      <c r="H88" s="490"/>
      <c r="I88" s="490"/>
      <c r="J88" s="526"/>
      <c r="K88" s="272"/>
      <c r="L88" s="428"/>
      <c r="M88" s="532"/>
      <c r="O88" s="445"/>
      <c r="P88" s="529"/>
      <c r="V88" s="548"/>
      <c r="W88" s="548"/>
      <c r="X88" s="548"/>
      <c r="Y88" s="548"/>
      <c r="Z88" s="548"/>
      <c r="AA88" s="548"/>
      <c r="AB88" s="548"/>
      <c r="AC88" s="548"/>
      <c r="AD88" s="548"/>
      <c r="AE88" s="548"/>
      <c r="AF88" s="559"/>
      <c r="AG88" s="548"/>
      <c r="AH88" s="566"/>
      <c r="AI88" s="254"/>
      <c r="AL88" s="254"/>
      <c r="AN88" s="567"/>
      <c r="AO88" s="254"/>
    </row>
    <row r="89" ht="15.75" customHeight="1" spans="1:41">
      <c r="A89" s="195"/>
      <c r="B89" s="272"/>
      <c r="C89" s="347"/>
      <c r="D89" s="349"/>
      <c r="E89" s="272"/>
      <c r="F89" s="272"/>
      <c r="G89" s="271"/>
      <c r="H89" s="490"/>
      <c r="I89" s="490"/>
      <c r="J89" s="526"/>
      <c r="K89" s="272"/>
      <c r="L89" s="428"/>
      <c r="M89" s="532"/>
      <c r="O89" s="445"/>
      <c r="P89" s="529"/>
      <c r="V89" s="548"/>
      <c r="W89" s="548"/>
      <c r="X89" s="548"/>
      <c r="Y89" s="548"/>
      <c r="Z89" s="548"/>
      <c r="AA89" s="548"/>
      <c r="AB89" s="548"/>
      <c r="AC89" s="548"/>
      <c r="AD89" s="548"/>
      <c r="AE89" s="548"/>
      <c r="AF89" s="559"/>
      <c r="AG89" s="548"/>
      <c r="AH89" s="566"/>
      <c r="AI89" s="254"/>
      <c r="AL89" s="254"/>
      <c r="AN89" s="567"/>
      <c r="AO89" s="254"/>
    </row>
    <row r="90" spans="1:41">
      <c r="A90" s="195"/>
      <c r="B90" s="272"/>
      <c r="C90" s="346"/>
      <c r="D90" s="349"/>
      <c r="E90" s="272"/>
      <c r="F90" s="272"/>
      <c r="G90" s="271"/>
      <c r="H90" s="490"/>
      <c r="I90" s="490"/>
      <c r="J90" s="526"/>
      <c r="K90" s="272"/>
      <c r="L90" s="428"/>
      <c r="M90" s="532"/>
      <c r="O90" s="445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59"/>
      <c r="AG90" s="548"/>
      <c r="AH90" s="566"/>
      <c r="AI90" s="254"/>
      <c r="AL90" s="254"/>
      <c r="AN90" s="567"/>
      <c r="AO90" s="254"/>
    </row>
    <row r="91" customHeight="1" spans="1:41">
      <c r="A91" s="195"/>
      <c r="B91" s="272"/>
      <c r="C91" s="428"/>
      <c r="D91" s="349"/>
      <c r="E91" s="272"/>
      <c r="F91" s="272"/>
      <c r="G91" s="271"/>
      <c r="H91" s="490"/>
      <c r="I91" s="490"/>
      <c r="J91" s="526"/>
      <c r="K91" s="272"/>
      <c r="L91" s="428"/>
      <c r="M91" s="532"/>
      <c r="O91" s="445"/>
      <c r="V91" s="548"/>
      <c r="W91" s="548"/>
      <c r="X91" s="548"/>
      <c r="Y91" s="548"/>
      <c r="Z91" s="548"/>
      <c r="AA91" s="548"/>
      <c r="AB91" s="548"/>
      <c r="AC91" s="548"/>
      <c r="AD91" s="548"/>
      <c r="AE91" s="548"/>
      <c r="AF91" s="559"/>
      <c r="AG91" s="548"/>
      <c r="AH91" s="566"/>
      <c r="AI91" s="254"/>
      <c r="AL91" s="254"/>
      <c r="AN91" s="567"/>
      <c r="AO91" s="254"/>
    </row>
    <row r="92" ht="15.75" customHeight="1" spans="1:41">
      <c r="A92" s="195"/>
      <c r="B92" s="346"/>
      <c r="C92" s="346"/>
      <c r="D92" s="349"/>
      <c r="E92" s="272"/>
      <c r="F92" s="346"/>
      <c r="G92" s="271"/>
      <c r="H92" s="490"/>
      <c r="I92" s="490"/>
      <c r="J92" s="526"/>
      <c r="K92" s="346"/>
      <c r="L92" s="428"/>
      <c r="M92" s="532"/>
      <c r="O92" s="445"/>
      <c r="V92" s="548"/>
      <c r="W92" s="548"/>
      <c r="X92" s="548"/>
      <c r="Y92" s="548"/>
      <c r="Z92" s="548"/>
      <c r="AA92" s="548"/>
      <c r="AB92" s="548"/>
      <c r="AC92" s="548"/>
      <c r="AD92" s="548"/>
      <c r="AE92" s="548"/>
      <c r="AF92" s="559"/>
      <c r="AG92" s="548"/>
      <c r="AH92" s="566"/>
      <c r="AI92" s="254"/>
      <c r="AL92" s="254"/>
      <c r="AN92" s="567"/>
      <c r="AO92" s="254"/>
    </row>
    <row r="93" spans="1:41">
      <c r="A93" s="195"/>
      <c r="B93" s="272"/>
      <c r="C93" s="346"/>
      <c r="D93" s="349"/>
      <c r="E93" s="272"/>
      <c r="F93" s="272"/>
      <c r="G93" s="271"/>
      <c r="H93" s="490"/>
      <c r="I93" s="490"/>
      <c r="J93" s="526"/>
      <c r="K93" s="272"/>
      <c r="L93" s="428"/>
      <c r="M93" s="532"/>
      <c r="O93" s="445"/>
      <c r="V93" s="548"/>
      <c r="W93" s="548"/>
      <c r="X93" s="548"/>
      <c r="Y93" s="548"/>
      <c r="Z93" s="548"/>
      <c r="AA93" s="548"/>
      <c r="AB93" s="548"/>
      <c r="AC93" s="548"/>
      <c r="AD93" s="548"/>
      <c r="AE93" s="548"/>
      <c r="AF93" s="559"/>
      <c r="AG93" s="548"/>
      <c r="AH93" s="566"/>
      <c r="AI93" s="254"/>
      <c r="AL93" s="254"/>
      <c r="AN93" s="567"/>
      <c r="AO93" s="254"/>
    </row>
    <row r="94" spans="1:41">
      <c r="A94" s="195"/>
      <c r="B94" s="340"/>
      <c r="C94" s="340"/>
      <c r="D94" s="491"/>
      <c r="E94" s="492"/>
      <c r="F94" s="492"/>
      <c r="G94" s="427"/>
      <c r="H94" s="493"/>
      <c r="I94" s="493"/>
      <c r="J94" s="526"/>
      <c r="K94" s="491"/>
      <c r="L94" s="427"/>
      <c r="M94" s="376"/>
      <c r="O94" s="445"/>
      <c r="V94" s="548"/>
      <c r="W94" s="548"/>
      <c r="X94" s="548"/>
      <c r="Y94" s="548"/>
      <c r="Z94" s="548"/>
      <c r="AA94" s="548"/>
      <c r="AB94" s="548"/>
      <c r="AC94" s="548"/>
      <c r="AD94" s="548"/>
      <c r="AE94" s="548"/>
      <c r="AF94" s="559"/>
      <c r="AG94" s="548"/>
      <c r="AH94" s="566"/>
      <c r="AI94" s="254"/>
      <c r="AL94" s="254"/>
      <c r="AN94" s="567"/>
      <c r="AO94" s="254"/>
    </row>
    <row r="95" spans="1:41">
      <c r="A95" s="195"/>
      <c r="B95" s="494"/>
      <c r="C95" s="340"/>
      <c r="D95" s="491"/>
      <c r="E95" s="492"/>
      <c r="F95" s="492"/>
      <c r="G95" s="427"/>
      <c r="H95" s="493"/>
      <c r="I95" s="493"/>
      <c r="J95" s="526"/>
      <c r="K95" s="491"/>
      <c r="L95" s="427"/>
      <c r="M95" s="376"/>
      <c r="O95" s="445"/>
      <c r="V95" s="548"/>
      <c r="W95" s="548"/>
      <c r="X95" s="548"/>
      <c r="Y95" s="548"/>
      <c r="Z95" s="548"/>
      <c r="AA95" s="548"/>
      <c r="AB95" s="548"/>
      <c r="AC95" s="548"/>
      <c r="AD95" s="548"/>
      <c r="AE95" s="548"/>
      <c r="AF95" s="559"/>
      <c r="AG95" s="548"/>
      <c r="AH95" s="566"/>
      <c r="AI95" s="254"/>
      <c r="AL95" s="254"/>
      <c r="AN95" s="567"/>
      <c r="AO95" s="254"/>
    </row>
    <row r="96" spans="1:41">
      <c r="A96" s="195"/>
      <c r="B96" s="492"/>
      <c r="C96" s="340"/>
      <c r="D96" s="495"/>
      <c r="E96" s="492"/>
      <c r="F96" s="492"/>
      <c r="G96" s="427"/>
      <c r="H96" s="496"/>
      <c r="I96" s="496"/>
      <c r="J96" s="526"/>
      <c r="K96" s="533"/>
      <c r="L96" s="427"/>
      <c r="M96" s="376"/>
      <c r="O96" s="445"/>
      <c r="V96" s="548"/>
      <c r="W96" s="548"/>
      <c r="X96" s="548"/>
      <c r="Y96" s="548"/>
      <c r="Z96" s="548"/>
      <c r="AA96" s="548"/>
      <c r="AB96" s="548"/>
      <c r="AC96" s="548"/>
      <c r="AD96" s="548"/>
      <c r="AE96" s="548"/>
      <c r="AF96" s="559"/>
      <c r="AG96" s="548"/>
      <c r="AH96" s="566"/>
      <c r="AI96" s="254"/>
      <c r="AL96" s="254"/>
      <c r="AN96" s="567"/>
      <c r="AO96" s="254"/>
    </row>
    <row r="97" spans="1:41">
      <c r="A97" s="195"/>
      <c r="B97" s="497"/>
      <c r="C97" s="340"/>
      <c r="D97" s="495"/>
      <c r="E97" s="492"/>
      <c r="F97" s="492"/>
      <c r="G97" s="427"/>
      <c r="H97" s="496"/>
      <c r="I97" s="496"/>
      <c r="J97" s="526"/>
      <c r="K97" s="533"/>
      <c r="L97" s="427"/>
      <c r="M97" s="376"/>
      <c r="O97" s="445"/>
      <c r="V97" s="548"/>
      <c r="W97" s="548"/>
      <c r="X97" s="548"/>
      <c r="Y97" s="548"/>
      <c r="Z97" s="548"/>
      <c r="AA97" s="548"/>
      <c r="AB97" s="548"/>
      <c r="AC97" s="548"/>
      <c r="AD97" s="548"/>
      <c r="AE97" s="548"/>
      <c r="AF97" s="559"/>
      <c r="AG97" s="548"/>
      <c r="AH97" s="566"/>
      <c r="AI97" s="254"/>
      <c r="AL97" s="254"/>
      <c r="AN97" s="567"/>
      <c r="AO97" s="254"/>
    </row>
    <row r="98" spans="1:41">
      <c r="A98" s="195"/>
      <c r="B98" s="492"/>
      <c r="C98" s="340"/>
      <c r="D98" s="495"/>
      <c r="E98" s="492"/>
      <c r="F98" s="492"/>
      <c r="G98" s="427"/>
      <c r="H98" s="496"/>
      <c r="I98" s="496"/>
      <c r="J98" s="526"/>
      <c r="K98" s="533"/>
      <c r="L98" s="427"/>
      <c r="M98" s="376"/>
      <c r="O98" s="445"/>
      <c r="V98" s="548"/>
      <c r="W98" s="548"/>
      <c r="X98" s="547"/>
      <c r="Y98" s="547"/>
      <c r="Z98" s="547"/>
      <c r="AA98" s="547"/>
      <c r="AB98" s="547"/>
      <c r="AC98" s="547"/>
      <c r="AD98" s="547"/>
      <c r="AE98" s="547"/>
      <c r="AF98" s="559"/>
      <c r="AG98" s="547"/>
      <c r="AH98" s="566"/>
      <c r="AI98" s="254"/>
      <c r="AL98" s="254"/>
      <c r="AN98" s="567"/>
      <c r="AO98" s="254"/>
    </row>
    <row r="99" spans="1:41">
      <c r="A99" s="195"/>
      <c r="B99" s="492"/>
      <c r="C99" s="340"/>
      <c r="D99" s="498"/>
      <c r="E99" s="492"/>
      <c r="F99" s="492"/>
      <c r="G99" s="427"/>
      <c r="H99" s="499"/>
      <c r="I99" s="499"/>
      <c r="J99" s="526"/>
      <c r="K99" s="492"/>
      <c r="L99" s="267"/>
      <c r="M99" s="534"/>
      <c r="O99" s="445"/>
      <c r="V99" s="548"/>
      <c r="W99" s="548"/>
      <c r="X99" s="547"/>
      <c r="Y99" s="547"/>
      <c r="Z99" s="547"/>
      <c r="AA99" s="547"/>
      <c r="AB99" s="547"/>
      <c r="AC99" s="547"/>
      <c r="AD99" s="547"/>
      <c r="AE99" s="547"/>
      <c r="AF99" s="559"/>
      <c r="AG99" s="547"/>
      <c r="AH99" s="566"/>
      <c r="AI99" s="254"/>
      <c r="AL99" s="254"/>
      <c r="AN99" s="567"/>
      <c r="AO99" s="254"/>
    </row>
    <row r="100" spans="1:41">
      <c r="A100" s="195"/>
      <c r="B100" s="500"/>
      <c r="C100" s="501"/>
      <c r="D100" s="502"/>
      <c r="E100" s="500"/>
      <c r="F100" s="500"/>
      <c r="G100" s="427"/>
      <c r="H100" s="503"/>
      <c r="I100" s="535"/>
      <c r="J100" s="526"/>
      <c r="K100" s="500"/>
      <c r="L100" s="536"/>
      <c r="M100" s="537"/>
      <c r="O100" s="445"/>
      <c r="V100" s="547"/>
      <c r="W100" s="548"/>
      <c r="X100" s="547"/>
      <c r="Y100" s="547"/>
      <c r="Z100" s="547"/>
      <c r="AA100" s="547"/>
      <c r="AB100" s="547"/>
      <c r="AC100" s="547"/>
      <c r="AD100" s="547"/>
      <c r="AE100" s="547"/>
      <c r="AF100" s="559"/>
      <c r="AG100" s="547"/>
      <c r="AH100" s="566"/>
      <c r="AI100" s="254"/>
      <c r="AL100" s="254"/>
      <c r="AN100" s="567"/>
      <c r="AO100" s="254"/>
    </row>
    <row r="101" spans="1:41">
      <c r="A101" s="195"/>
      <c r="B101" s="504"/>
      <c r="C101" s="505"/>
      <c r="D101" s="502"/>
      <c r="E101" s="500"/>
      <c r="F101" s="500"/>
      <c r="G101" s="427"/>
      <c r="H101" s="503"/>
      <c r="I101" s="503"/>
      <c r="J101" s="526"/>
      <c r="K101" s="500"/>
      <c r="L101" s="536"/>
      <c r="M101" s="537"/>
      <c r="O101" s="445"/>
      <c r="V101" s="548"/>
      <c r="W101" s="548"/>
      <c r="X101" s="547"/>
      <c r="Y101" s="547"/>
      <c r="Z101" s="547"/>
      <c r="AA101" s="547"/>
      <c r="AB101" s="547"/>
      <c r="AC101" s="547"/>
      <c r="AD101" s="547"/>
      <c r="AE101" s="547"/>
      <c r="AF101" s="559"/>
      <c r="AG101" s="547"/>
      <c r="AH101" s="566"/>
      <c r="AI101" s="254"/>
      <c r="AL101" s="254"/>
      <c r="AN101" s="567"/>
      <c r="AO101" s="254"/>
    </row>
    <row r="102" spans="1:41">
      <c r="A102" s="195"/>
      <c r="B102" s="500"/>
      <c r="C102" s="501"/>
      <c r="D102" s="502"/>
      <c r="E102" s="500"/>
      <c r="F102" s="500"/>
      <c r="G102" s="427"/>
      <c r="H102" s="503"/>
      <c r="I102" s="503"/>
      <c r="J102" s="526"/>
      <c r="K102" s="500"/>
      <c r="L102" s="536"/>
      <c r="M102" s="537"/>
      <c r="O102" s="445"/>
      <c r="V102" s="548"/>
      <c r="W102" s="548"/>
      <c r="X102" s="547"/>
      <c r="Y102" s="547"/>
      <c r="Z102" s="547"/>
      <c r="AA102" s="547"/>
      <c r="AB102" s="547"/>
      <c r="AC102" s="547"/>
      <c r="AD102" s="547"/>
      <c r="AE102" s="547"/>
      <c r="AF102" s="559"/>
      <c r="AG102" s="547"/>
      <c r="AH102" s="566"/>
      <c r="AI102" s="254"/>
      <c r="AL102" s="254"/>
      <c r="AN102" s="567"/>
      <c r="AO102" s="254"/>
    </row>
    <row r="103" spans="1:41">
      <c r="A103" s="195"/>
      <c r="B103" s="500"/>
      <c r="C103" s="505"/>
      <c r="D103" s="502"/>
      <c r="E103" s="500"/>
      <c r="F103" s="500"/>
      <c r="G103" s="427"/>
      <c r="H103" s="503"/>
      <c r="I103" s="503"/>
      <c r="J103" s="526"/>
      <c r="K103" s="500"/>
      <c r="L103" s="536"/>
      <c r="M103" s="537"/>
      <c r="O103" s="445"/>
      <c r="V103" s="548"/>
      <c r="W103" s="548"/>
      <c r="X103" s="547"/>
      <c r="Y103" s="547"/>
      <c r="Z103" s="547"/>
      <c r="AA103" s="547"/>
      <c r="AB103" s="547"/>
      <c r="AC103" s="547"/>
      <c r="AD103" s="547"/>
      <c r="AE103" s="547"/>
      <c r="AF103" s="559"/>
      <c r="AG103" s="547"/>
      <c r="AH103" s="566"/>
      <c r="AI103" s="254"/>
      <c r="AL103" s="254"/>
      <c r="AN103" s="567"/>
      <c r="AO103" s="254"/>
    </row>
    <row r="104" ht="15.75" customHeight="1" spans="1:41">
      <c r="A104" s="195"/>
      <c r="B104" s="500"/>
      <c r="C104" s="505"/>
      <c r="D104" s="502"/>
      <c r="E104" s="500"/>
      <c r="F104" s="500"/>
      <c r="G104" s="427"/>
      <c r="H104" s="506"/>
      <c r="I104" s="506"/>
      <c r="J104" s="526"/>
      <c r="K104" s="500"/>
      <c r="L104" s="536"/>
      <c r="M104" s="537"/>
      <c r="O104" s="445"/>
      <c r="V104" s="548"/>
      <c r="W104" s="548"/>
      <c r="X104" s="547"/>
      <c r="Y104" s="547"/>
      <c r="Z104" s="547"/>
      <c r="AA104" s="547"/>
      <c r="AB104" s="547"/>
      <c r="AC104" s="547"/>
      <c r="AD104" s="547"/>
      <c r="AE104" s="547"/>
      <c r="AF104" s="559"/>
      <c r="AG104" s="547"/>
      <c r="AH104" s="566"/>
      <c r="AI104" s="254"/>
      <c r="AL104" s="254"/>
      <c r="AN104" s="567"/>
      <c r="AO104" s="254"/>
    </row>
    <row r="105" spans="4:41">
      <c r="D105" s="196"/>
      <c r="O105" s="445"/>
      <c r="V105" s="548"/>
      <c r="W105" s="548"/>
      <c r="X105" s="547"/>
      <c r="Y105" s="547"/>
      <c r="Z105" s="547"/>
      <c r="AA105" s="547"/>
      <c r="AB105" s="547"/>
      <c r="AC105" s="547"/>
      <c r="AD105" s="547"/>
      <c r="AE105" s="547"/>
      <c r="AF105" s="559"/>
      <c r="AG105" s="547"/>
      <c r="AH105" s="566"/>
      <c r="AI105" s="254"/>
      <c r="AL105" s="254"/>
      <c r="AN105" s="567"/>
      <c r="AO105" s="254"/>
    </row>
    <row r="106" spans="4:41">
      <c r="D106" s="196"/>
      <c r="O106" s="445"/>
      <c r="V106" s="548"/>
      <c r="W106" s="548"/>
      <c r="X106" s="547"/>
      <c r="Y106" s="547"/>
      <c r="Z106" s="547"/>
      <c r="AA106" s="547"/>
      <c r="AB106" s="547"/>
      <c r="AC106" s="547"/>
      <c r="AD106" s="547"/>
      <c r="AE106" s="547"/>
      <c r="AF106" s="559"/>
      <c r="AG106" s="547"/>
      <c r="AH106" s="566"/>
      <c r="AI106" s="254"/>
      <c r="AL106" s="254"/>
      <c r="AN106" s="567"/>
      <c r="AO106" s="254"/>
    </row>
    <row r="107" spans="4:41">
      <c r="D107" s="196"/>
      <c r="O107" s="445"/>
      <c r="V107" s="548"/>
      <c r="W107" s="548"/>
      <c r="X107" s="547"/>
      <c r="Y107" s="547"/>
      <c r="Z107" s="547"/>
      <c r="AA107" s="547"/>
      <c r="AB107" s="547"/>
      <c r="AC107" s="547"/>
      <c r="AD107" s="547"/>
      <c r="AE107" s="547"/>
      <c r="AF107" s="559"/>
      <c r="AG107" s="547"/>
      <c r="AH107" s="566"/>
      <c r="AI107" s="254"/>
      <c r="AL107" s="254"/>
      <c r="AN107" s="567"/>
      <c r="AO107" s="254"/>
    </row>
    <row r="108" spans="4:41">
      <c r="D108" s="196"/>
      <c r="O108" s="445"/>
      <c r="V108" s="547"/>
      <c r="W108" s="549"/>
      <c r="X108" s="547"/>
      <c r="Y108" s="547"/>
      <c r="Z108" s="547"/>
      <c r="AA108" s="547"/>
      <c r="AB108" s="547"/>
      <c r="AC108" s="547"/>
      <c r="AD108" s="547"/>
      <c r="AE108" s="547"/>
      <c r="AF108" s="559"/>
      <c r="AG108" s="547"/>
      <c r="AH108" s="566"/>
      <c r="AI108" s="254"/>
      <c r="AL108" s="254"/>
      <c r="AN108" s="567"/>
      <c r="AO108" s="254"/>
    </row>
    <row r="109" spans="4:41">
      <c r="D109" s="196"/>
      <c r="O109" s="445"/>
      <c r="V109" s="547"/>
      <c r="W109" s="549"/>
      <c r="X109" s="547"/>
      <c r="Y109" s="547"/>
      <c r="Z109" s="547"/>
      <c r="AA109" s="547"/>
      <c r="AB109" s="547"/>
      <c r="AC109" s="547"/>
      <c r="AD109" s="547"/>
      <c r="AE109" s="547"/>
      <c r="AF109" s="559"/>
      <c r="AG109" s="547"/>
      <c r="AH109" s="566"/>
      <c r="AI109" s="254"/>
      <c r="AL109" s="254"/>
      <c r="AN109" s="567"/>
      <c r="AO109" s="254"/>
    </row>
    <row r="110" spans="4:41">
      <c r="D110" s="196"/>
      <c r="O110" s="445"/>
      <c r="V110" s="547"/>
      <c r="W110" s="550"/>
      <c r="X110" s="547"/>
      <c r="Y110" s="547"/>
      <c r="Z110" s="547"/>
      <c r="AA110" s="547"/>
      <c r="AB110" s="547"/>
      <c r="AC110" s="547"/>
      <c r="AD110" s="547"/>
      <c r="AE110" s="547"/>
      <c r="AF110" s="560"/>
      <c r="AG110" s="547"/>
      <c r="AH110" s="560"/>
      <c r="AI110" s="254"/>
      <c r="AL110" s="254"/>
      <c r="AN110" s="567"/>
      <c r="AO110" s="254"/>
    </row>
    <row r="111" ht="18.75" customHeight="1" spans="4:41">
      <c r="D111" s="196"/>
      <c r="O111" s="445"/>
      <c r="V111" s="547"/>
      <c r="W111" s="549"/>
      <c r="X111" s="547"/>
      <c r="Y111" s="547"/>
      <c r="Z111" s="547"/>
      <c r="AA111" s="547"/>
      <c r="AB111" s="547"/>
      <c r="AC111" s="547"/>
      <c r="AD111" s="547"/>
      <c r="AE111" s="547"/>
      <c r="AF111" s="559"/>
      <c r="AG111" s="547"/>
      <c r="AH111" s="566"/>
      <c r="AI111" s="254"/>
      <c r="AL111" s="254"/>
      <c r="AM111" s="254"/>
      <c r="AN111" s="567"/>
      <c r="AO111" s="254"/>
    </row>
    <row r="112" spans="4:41">
      <c r="D112" s="196"/>
      <c r="O112" s="445"/>
      <c r="V112" s="548"/>
      <c r="W112" s="548"/>
      <c r="X112" s="547"/>
      <c r="Y112" s="547"/>
      <c r="Z112" s="547"/>
      <c r="AA112" s="547"/>
      <c r="AB112" s="547"/>
      <c r="AC112" s="547"/>
      <c r="AD112" s="547"/>
      <c r="AE112" s="547"/>
      <c r="AF112" s="559"/>
      <c r="AG112" s="547"/>
      <c r="AH112" s="566"/>
      <c r="AI112" s="254"/>
      <c r="AL112" s="254"/>
      <c r="AM112" s="254"/>
      <c r="AN112" s="567"/>
      <c r="AO112" s="254"/>
    </row>
    <row r="113" ht="18" customHeight="1" spans="4:41">
      <c r="D113" s="196"/>
      <c r="O113" s="445"/>
      <c r="P113" s="529"/>
      <c r="V113" s="548"/>
      <c r="W113" s="548"/>
      <c r="X113" s="547"/>
      <c r="Y113" s="547"/>
      <c r="Z113" s="547"/>
      <c r="AA113" s="547"/>
      <c r="AB113" s="547"/>
      <c r="AC113" s="547"/>
      <c r="AD113" s="547"/>
      <c r="AE113" s="547"/>
      <c r="AF113" s="559"/>
      <c r="AG113" s="547"/>
      <c r="AH113" s="566"/>
      <c r="AI113" s="254"/>
      <c r="AL113" s="254"/>
      <c r="AM113" s="254"/>
      <c r="AN113" s="567"/>
      <c r="AO113" s="254"/>
    </row>
    <row r="114" ht="16.5" customHeight="1" spans="4:41">
      <c r="D114" s="196"/>
      <c r="O114" s="445"/>
      <c r="P114" s="529"/>
      <c r="V114" s="547"/>
      <c r="W114" s="547"/>
      <c r="X114" s="547"/>
      <c r="Y114" s="547"/>
      <c r="Z114" s="547"/>
      <c r="AA114" s="547"/>
      <c r="AB114" s="547"/>
      <c r="AC114" s="547"/>
      <c r="AD114" s="547"/>
      <c r="AE114" s="547"/>
      <c r="AF114" s="559"/>
      <c r="AG114" s="547"/>
      <c r="AH114" s="566"/>
      <c r="AI114" s="529"/>
      <c r="AL114" s="254"/>
      <c r="AM114" s="254"/>
      <c r="AN114" s="567"/>
      <c r="AO114" s="254"/>
    </row>
    <row r="115" ht="19.5" customHeight="1" spans="1:41">
      <c r="A115" s="507"/>
      <c r="B115" s="508"/>
      <c r="C115" s="508"/>
      <c r="D115" s="508"/>
      <c r="E115" s="508"/>
      <c r="F115" s="509"/>
      <c r="G115" s="508"/>
      <c r="H115" s="510"/>
      <c r="I115" s="510"/>
      <c r="J115" s="538">
        <f ca="1">SUM(J84+J29)</f>
        <v>209</v>
      </c>
      <c r="K115" s="539"/>
      <c r="L115" s="540"/>
      <c r="M115" s="541">
        <f>SUM(M84+M29)</f>
        <v>993222</v>
      </c>
      <c r="O115" s="445"/>
      <c r="P115" s="529"/>
      <c r="AD115" s="547"/>
      <c r="AE115" s="547"/>
      <c r="AF115" s="559"/>
      <c r="AG115" s="547"/>
      <c r="AH115" s="566"/>
      <c r="AI115" s="254"/>
      <c r="AL115" s="254"/>
      <c r="AM115" s="254"/>
      <c r="AN115" s="567"/>
      <c r="AO115" s="254"/>
    </row>
    <row r="116" spans="1:41">
      <c r="A116" s="507"/>
      <c r="B116" s="511"/>
      <c r="C116" s="511"/>
      <c r="D116" s="511"/>
      <c r="E116" s="482"/>
      <c r="F116" s="511"/>
      <c r="G116" s="511"/>
      <c r="H116" s="512"/>
      <c r="I116" s="512"/>
      <c r="J116" s="334"/>
      <c r="K116" s="511"/>
      <c r="L116" s="542"/>
      <c r="M116" s="543"/>
      <c r="O116" s="445"/>
      <c r="AD116" s="547"/>
      <c r="AE116" s="547"/>
      <c r="AF116" s="559"/>
      <c r="AG116" s="547"/>
      <c r="AH116" s="566"/>
      <c r="AI116" s="254"/>
      <c r="AL116" s="254"/>
      <c r="AM116" s="254"/>
      <c r="AN116" s="567"/>
      <c r="AO116" s="254"/>
    </row>
    <row r="117" spans="1:41">
      <c r="A117" s="507"/>
      <c r="B117" s="511"/>
      <c r="C117" s="511"/>
      <c r="D117" s="511"/>
      <c r="E117" s="511"/>
      <c r="F117" s="511"/>
      <c r="G117" s="511"/>
      <c r="H117" s="512"/>
      <c r="I117" s="512"/>
      <c r="J117" s="386"/>
      <c r="K117" s="511"/>
      <c r="L117" s="542"/>
      <c r="M117" s="543"/>
      <c r="O117" s="445"/>
      <c r="V117" s="547"/>
      <c r="W117" s="549"/>
      <c r="X117" s="547"/>
      <c r="Y117" s="547"/>
      <c r="Z117" s="547"/>
      <c r="AA117" s="547"/>
      <c r="AB117" s="547"/>
      <c r="AC117" s="547"/>
      <c r="AD117" s="547"/>
      <c r="AE117" s="547"/>
      <c r="AF117" s="559"/>
      <c r="AG117" s="547"/>
      <c r="AH117" s="566"/>
      <c r="AI117" s="254"/>
      <c r="AL117" s="254"/>
      <c r="AM117" s="254"/>
      <c r="AN117" s="567"/>
      <c r="AO117" s="254"/>
    </row>
    <row r="118" spans="1:41">
      <c r="A118" s="507"/>
      <c r="B118" s="511"/>
      <c r="C118" s="511"/>
      <c r="D118" s="511"/>
      <c r="E118" s="511"/>
      <c r="F118" s="511"/>
      <c r="G118" s="511"/>
      <c r="H118" s="512"/>
      <c r="I118" s="512"/>
      <c r="J118" s="334"/>
      <c r="K118" s="511"/>
      <c r="L118" s="542"/>
      <c r="M118" s="543"/>
      <c r="O118" s="445"/>
      <c r="V118" s="547"/>
      <c r="W118" s="549"/>
      <c r="X118" s="547"/>
      <c r="Y118" s="547"/>
      <c r="Z118" s="547"/>
      <c r="AA118" s="547"/>
      <c r="AB118" s="547"/>
      <c r="AC118" s="547"/>
      <c r="AD118" s="547"/>
      <c r="AE118" s="547"/>
      <c r="AF118" s="559"/>
      <c r="AG118" s="547"/>
      <c r="AH118" s="566"/>
      <c r="AI118" s="254"/>
      <c r="AL118" s="254"/>
      <c r="AM118" s="254"/>
      <c r="AN118" s="567"/>
      <c r="AO118" s="254"/>
    </row>
    <row r="119" spans="1:41">
      <c r="A119" s="507"/>
      <c r="B119" s="511"/>
      <c r="C119" s="340"/>
      <c r="D119" s="511"/>
      <c r="E119" s="511"/>
      <c r="F119" s="511"/>
      <c r="G119" s="511"/>
      <c r="H119" s="512"/>
      <c r="I119" s="512"/>
      <c r="J119" s="386"/>
      <c r="K119" s="511"/>
      <c r="L119" s="542"/>
      <c r="M119" s="543"/>
      <c r="O119" s="445"/>
      <c r="V119" s="548"/>
      <c r="X119" s="548"/>
      <c r="Y119" s="548"/>
      <c r="Z119" s="548"/>
      <c r="AA119" s="548"/>
      <c r="AB119" s="548"/>
      <c r="AC119" s="548"/>
      <c r="AD119" s="548"/>
      <c r="AE119" s="548"/>
      <c r="AF119" s="548"/>
      <c r="AG119" s="548"/>
      <c r="AH119" s="548"/>
      <c r="AL119" s="254"/>
      <c r="AM119" s="254"/>
      <c r="AN119" s="567"/>
      <c r="AO119" s="254"/>
    </row>
    <row r="120" spans="1:41">
      <c r="A120" s="507"/>
      <c r="B120" s="511"/>
      <c r="C120" s="511"/>
      <c r="D120" s="511"/>
      <c r="E120" s="511"/>
      <c r="F120" s="511"/>
      <c r="G120" s="511"/>
      <c r="H120" s="512"/>
      <c r="I120" s="512"/>
      <c r="J120" s="334"/>
      <c r="K120" s="511"/>
      <c r="L120" s="542"/>
      <c r="M120" s="543"/>
      <c r="O120" s="445"/>
      <c r="V120" s="548"/>
      <c r="X120" s="548"/>
      <c r="Y120" s="548"/>
      <c r="Z120" s="548"/>
      <c r="AA120" s="548"/>
      <c r="AB120" s="548"/>
      <c r="AC120" s="548"/>
      <c r="AD120" s="548"/>
      <c r="AE120" s="548"/>
      <c r="AF120" s="548"/>
      <c r="AG120" s="548"/>
      <c r="AH120" s="548"/>
      <c r="AL120" s="254"/>
      <c r="AM120" s="254"/>
      <c r="AN120" s="567"/>
      <c r="AO120" s="254"/>
    </row>
    <row r="121" spans="1:41">
      <c r="A121" s="507"/>
      <c r="B121" s="511"/>
      <c r="C121" s="511"/>
      <c r="D121" s="511"/>
      <c r="E121" s="511"/>
      <c r="F121" s="511"/>
      <c r="G121" s="511"/>
      <c r="H121" s="512"/>
      <c r="I121" s="512"/>
      <c r="J121" s="386"/>
      <c r="K121" s="511"/>
      <c r="L121" s="542"/>
      <c r="M121" s="543"/>
      <c r="O121" s="445"/>
      <c r="V121" s="548"/>
      <c r="X121" s="548"/>
      <c r="Y121" s="548"/>
      <c r="Z121" s="548"/>
      <c r="AA121" s="548"/>
      <c r="AB121" s="548"/>
      <c r="AC121" s="548"/>
      <c r="AD121" s="548"/>
      <c r="AE121" s="548"/>
      <c r="AF121" s="548"/>
      <c r="AG121" s="548"/>
      <c r="AH121" s="548"/>
      <c r="AL121" s="254"/>
      <c r="AM121" s="254"/>
      <c r="AN121" s="567"/>
      <c r="AO121" s="254"/>
    </row>
    <row r="122" spans="1:41">
      <c r="A122" s="507"/>
      <c r="B122" s="511"/>
      <c r="C122" s="511"/>
      <c r="D122" s="511"/>
      <c r="E122" s="482"/>
      <c r="F122" s="511"/>
      <c r="G122" s="511"/>
      <c r="H122" s="512"/>
      <c r="I122" s="512"/>
      <c r="J122" s="334"/>
      <c r="K122" s="511"/>
      <c r="L122" s="542"/>
      <c r="M122" s="543"/>
      <c r="O122" s="445"/>
      <c r="V122" s="548"/>
      <c r="X122" s="548"/>
      <c r="Y122" s="548"/>
      <c r="Z122" s="548"/>
      <c r="AA122" s="548"/>
      <c r="AB122" s="548"/>
      <c r="AC122" s="548"/>
      <c r="AD122" s="548"/>
      <c r="AE122" s="548"/>
      <c r="AF122" s="548"/>
      <c r="AG122" s="548"/>
      <c r="AH122" s="548"/>
      <c r="AL122" s="254"/>
      <c r="AM122" s="254"/>
      <c r="AN122" s="567"/>
      <c r="AO122" s="254"/>
    </row>
    <row r="123" spans="1:39">
      <c r="A123" s="507"/>
      <c r="B123" s="511"/>
      <c r="C123" s="511"/>
      <c r="D123" s="511"/>
      <c r="E123" s="511"/>
      <c r="F123" s="511"/>
      <c r="G123" s="511"/>
      <c r="H123" s="512"/>
      <c r="I123" s="512"/>
      <c r="J123" s="386"/>
      <c r="K123" s="511"/>
      <c r="L123" s="542"/>
      <c r="M123" s="543"/>
      <c r="N123" s="544"/>
      <c r="V123" s="548"/>
      <c r="X123" s="548"/>
      <c r="Y123" s="548"/>
      <c r="Z123" s="548"/>
      <c r="AA123" s="548"/>
      <c r="AB123" s="548"/>
      <c r="AC123" s="548"/>
      <c r="AD123" s="548"/>
      <c r="AE123" s="548"/>
      <c r="AF123" s="548"/>
      <c r="AG123" s="548"/>
      <c r="AH123" s="548"/>
      <c r="AL123" s="254"/>
      <c r="AM123" s="254"/>
    </row>
    <row r="124" spans="1:39">
      <c r="A124" s="507"/>
      <c r="B124" s="511"/>
      <c r="C124" s="511"/>
      <c r="D124" s="511"/>
      <c r="E124" s="482"/>
      <c r="F124" s="511"/>
      <c r="G124" s="511"/>
      <c r="H124" s="512"/>
      <c r="I124" s="512"/>
      <c r="J124" s="334"/>
      <c r="K124" s="511"/>
      <c r="L124" s="542"/>
      <c r="M124" s="543"/>
      <c r="V124" s="548"/>
      <c r="X124" s="548"/>
      <c r="Y124" s="548"/>
      <c r="Z124" s="548"/>
      <c r="AA124" s="548"/>
      <c r="AB124" s="548"/>
      <c r="AC124" s="548"/>
      <c r="AD124" s="548"/>
      <c r="AE124" s="548"/>
      <c r="AF124" s="548"/>
      <c r="AG124" s="548"/>
      <c r="AH124" s="548"/>
      <c r="AL124" s="254"/>
      <c r="AM124" s="254"/>
    </row>
    <row r="125" spans="1:39">
      <c r="A125" s="507"/>
      <c r="B125" s="511"/>
      <c r="C125" s="340"/>
      <c r="D125" s="511"/>
      <c r="E125" s="511"/>
      <c r="F125" s="511"/>
      <c r="G125" s="511"/>
      <c r="H125" s="512"/>
      <c r="I125" s="512"/>
      <c r="J125" s="386"/>
      <c r="K125" s="511"/>
      <c r="L125" s="542"/>
      <c r="M125" s="543"/>
      <c r="V125" s="548"/>
      <c r="X125" s="548"/>
      <c r="Y125" s="548"/>
      <c r="Z125" s="548"/>
      <c r="AA125" s="548"/>
      <c r="AB125" s="548"/>
      <c r="AC125" s="548"/>
      <c r="AD125" s="548"/>
      <c r="AE125" s="548"/>
      <c r="AF125" s="548"/>
      <c r="AG125" s="548"/>
      <c r="AH125" s="548"/>
      <c r="AL125" s="254"/>
      <c r="AM125" s="254"/>
    </row>
    <row r="126" spans="1:39">
      <c r="A126" s="507"/>
      <c r="B126" s="511"/>
      <c r="C126" s="511"/>
      <c r="D126" s="511"/>
      <c r="E126" s="511"/>
      <c r="F126" s="511"/>
      <c r="G126" s="511"/>
      <c r="H126" s="512"/>
      <c r="I126" s="512"/>
      <c r="J126" s="334"/>
      <c r="K126" s="511"/>
      <c r="L126" s="542"/>
      <c r="M126" s="543"/>
      <c r="V126" s="548"/>
      <c r="X126" s="548"/>
      <c r="Y126" s="548"/>
      <c r="Z126" s="548"/>
      <c r="AA126" s="548"/>
      <c r="AB126" s="548"/>
      <c r="AC126" s="548"/>
      <c r="AD126" s="548"/>
      <c r="AE126" s="548"/>
      <c r="AF126" s="548"/>
      <c r="AG126" s="548"/>
      <c r="AH126" s="548"/>
      <c r="AL126" s="254"/>
      <c r="AM126" s="254"/>
    </row>
    <row r="127" ht="18.75" customHeight="1" spans="1:39">
      <c r="A127" s="507"/>
      <c r="B127" s="511"/>
      <c r="C127" s="340"/>
      <c r="D127" s="511"/>
      <c r="E127" s="511"/>
      <c r="F127" s="511"/>
      <c r="G127" s="511"/>
      <c r="H127" s="512"/>
      <c r="I127" s="512"/>
      <c r="J127" s="386"/>
      <c r="K127" s="511"/>
      <c r="L127" s="542"/>
      <c r="M127" s="543"/>
      <c r="V127" s="548"/>
      <c r="X127" s="548"/>
      <c r="Y127" s="548"/>
      <c r="Z127" s="548"/>
      <c r="AA127" s="548"/>
      <c r="AB127" s="548"/>
      <c r="AC127" s="548"/>
      <c r="AD127" s="548"/>
      <c r="AE127" s="548"/>
      <c r="AF127" s="548"/>
      <c r="AG127" s="548"/>
      <c r="AH127" s="548"/>
      <c r="AL127" s="254"/>
      <c r="AM127" s="254"/>
    </row>
    <row r="128" spans="1:39">
      <c r="A128" s="507"/>
      <c r="B128" s="511"/>
      <c r="C128" s="511"/>
      <c r="D128" s="511"/>
      <c r="E128" s="511"/>
      <c r="F128" s="511"/>
      <c r="G128" s="511"/>
      <c r="H128" s="512"/>
      <c r="I128" s="512"/>
      <c r="J128" s="334"/>
      <c r="K128" s="511"/>
      <c r="L128" s="542"/>
      <c r="M128" s="543"/>
      <c r="V128" s="548"/>
      <c r="X128" s="548"/>
      <c r="Y128" s="548"/>
      <c r="Z128" s="548"/>
      <c r="AA128" s="548"/>
      <c r="AB128" s="548"/>
      <c r="AC128" s="548"/>
      <c r="AD128" s="548"/>
      <c r="AE128" s="548"/>
      <c r="AF128" s="548"/>
      <c r="AG128" s="548"/>
      <c r="AH128" s="548"/>
      <c r="AL128" s="254"/>
      <c r="AM128" s="254"/>
    </row>
    <row r="129" spans="1:34">
      <c r="A129" s="507"/>
      <c r="B129" s="340"/>
      <c r="C129" s="340"/>
      <c r="D129" s="340"/>
      <c r="E129" s="482"/>
      <c r="F129" s="487"/>
      <c r="G129" s="340"/>
      <c r="H129" s="568"/>
      <c r="I129" s="568"/>
      <c r="J129" s="386"/>
      <c r="K129" s="340"/>
      <c r="L129" s="604"/>
      <c r="M129" s="605"/>
      <c r="V129" s="548"/>
      <c r="X129" s="548"/>
      <c r="Y129" s="548"/>
      <c r="Z129" s="548"/>
      <c r="AA129" s="548"/>
      <c r="AB129" s="548"/>
      <c r="AC129" s="548"/>
      <c r="AD129" s="548"/>
      <c r="AE129" s="548"/>
      <c r="AF129" s="548"/>
      <c r="AG129" s="548"/>
      <c r="AH129" s="548"/>
    </row>
    <row r="130" ht="15.75" customHeight="1" spans="1:34">
      <c r="A130" s="507"/>
      <c r="B130" s="340"/>
      <c r="C130" s="340"/>
      <c r="D130" s="340"/>
      <c r="E130" s="340"/>
      <c r="F130" s="340"/>
      <c r="G130" s="340"/>
      <c r="H130" s="568"/>
      <c r="I130" s="568"/>
      <c r="J130" s="334"/>
      <c r="K130" s="340"/>
      <c r="L130" s="604"/>
      <c r="M130" s="605"/>
      <c r="V130" s="548"/>
      <c r="X130" s="548"/>
      <c r="Y130" s="548"/>
      <c r="Z130" s="548"/>
      <c r="AA130" s="548"/>
      <c r="AB130" s="548"/>
      <c r="AC130" s="548"/>
      <c r="AD130" s="548"/>
      <c r="AE130" s="548"/>
      <c r="AF130" s="548"/>
      <c r="AG130" s="548"/>
      <c r="AH130" s="548"/>
    </row>
    <row r="131" spans="1:34">
      <c r="A131" s="507"/>
      <c r="B131" s="340"/>
      <c r="C131" s="340"/>
      <c r="D131" s="340"/>
      <c r="E131" s="340"/>
      <c r="F131" s="340"/>
      <c r="G131" s="340"/>
      <c r="H131" s="568"/>
      <c r="I131" s="568"/>
      <c r="J131" s="386"/>
      <c r="K131" s="340"/>
      <c r="L131" s="604"/>
      <c r="M131" s="605"/>
      <c r="V131" s="548"/>
      <c r="X131" s="548"/>
      <c r="Y131" s="548"/>
      <c r="Z131" s="548"/>
      <c r="AA131" s="548"/>
      <c r="AB131" s="548"/>
      <c r="AC131" s="548"/>
      <c r="AD131" s="548"/>
      <c r="AE131" s="548"/>
      <c r="AF131" s="548"/>
      <c r="AG131" s="548"/>
      <c r="AH131" s="548"/>
    </row>
    <row r="132" spans="1:34">
      <c r="A132" s="507"/>
      <c r="B132" s="267"/>
      <c r="C132" s="340"/>
      <c r="D132" s="349"/>
      <c r="E132" s="482"/>
      <c r="F132" s="267"/>
      <c r="G132" s="340"/>
      <c r="H132" s="490"/>
      <c r="I132" s="490"/>
      <c r="J132" s="334"/>
      <c r="K132" s="267"/>
      <c r="L132" s="604"/>
      <c r="M132" s="605"/>
      <c r="V132" s="548"/>
      <c r="X132" s="548"/>
      <c r="Y132" s="548"/>
      <c r="Z132" s="548"/>
      <c r="AA132" s="548"/>
      <c r="AB132" s="548"/>
      <c r="AC132" s="548"/>
      <c r="AD132" s="548"/>
      <c r="AE132" s="548"/>
      <c r="AF132" s="548"/>
      <c r="AG132" s="548"/>
      <c r="AH132" s="548"/>
    </row>
    <row r="133" spans="1:42">
      <c r="A133" s="507"/>
      <c r="B133" s="267"/>
      <c r="C133" s="340"/>
      <c r="D133" s="349"/>
      <c r="E133" s="482"/>
      <c r="F133" s="267"/>
      <c r="G133" s="340"/>
      <c r="H133" s="490"/>
      <c r="I133" s="490"/>
      <c r="J133" s="386"/>
      <c r="K133" s="267"/>
      <c r="L133" s="604"/>
      <c r="M133" s="605"/>
      <c r="V133" s="548"/>
      <c r="X133" s="548"/>
      <c r="Y133" s="548"/>
      <c r="Z133" s="548"/>
      <c r="AA133" s="548"/>
      <c r="AB133" s="548"/>
      <c r="AC133" s="548"/>
      <c r="AD133" s="548"/>
      <c r="AE133" s="548"/>
      <c r="AF133" s="548"/>
      <c r="AG133" s="548"/>
      <c r="AH133" s="548"/>
      <c r="AL133" s="564"/>
      <c r="AM133" s="564"/>
      <c r="AN133" s="564"/>
      <c r="AO133" s="564"/>
      <c r="AP133" s="564"/>
    </row>
    <row r="134" spans="1:43">
      <c r="A134" s="507"/>
      <c r="B134" s="267"/>
      <c r="C134" s="340"/>
      <c r="D134" s="349"/>
      <c r="E134" s="267"/>
      <c r="F134" s="267"/>
      <c r="G134" s="340"/>
      <c r="H134" s="490"/>
      <c r="I134" s="490"/>
      <c r="J134" s="334"/>
      <c r="K134" s="267"/>
      <c r="L134" s="604"/>
      <c r="M134" s="605"/>
      <c r="V134" s="548"/>
      <c r="X134" s="548"/>
      <c r="Y134" s="548"/>
      <c r="Z134" s="548"/>
      <c r="AA134" s="548"/>
      <c r="AB134" s="548"/>
      <c r="AC134" s="548"/>
      <c r="AD134" s="548"/>
      <c r="AE134" s="548"/>
      <c r="AF134" s="548"/>
      <c r="AG134" s="548"/>
      <c r="AH134" s="548"/>
      <c r="AL134" s="566"/>
      <c r="AM134" s="631"/>
      <c r="AQ134" s="254"/>
    </row>
    <row r="135" spans="1:43">
      <c r="A135" s="507"/>
      <c r="B135" s="267"/>
      <c r="C135" s="340"/>
      <c r="D135" s="349"/>
      <c r="E135" s="267"/>
      <c r="F135" s="267"/>
      <c r="G135" s="340"/>
      <c r="H135" s="490"/>
      <c r="I135" s="490"/>
      <c r="J135" s="386"/>
      <c r="K135" s="267"/>
      <c r="L135" s="604"/>
      <c r="M135" s="605"/>
      <c r="V135" s="548"/>
      <c r="X135" s="548"/>
      <c r="Y135" s="548"/>
      <c r="Z135" s="548"/>
      <c r="AA135" s="548"/>
      <c r="AB135" s="548"/>
      <c r="AC135" s="548"/>
      <c r="AD135" s="548"/>
      <c r="AE135" s="548"/>
      <c r="AF135" s="548"/>
      <c r="AG135" s="548"/>
      <c r="AH135" s="548"/>
      <c r="AL135" s="566"/>
      <c r="AM135" s="631"/>
      <c r="AQ135" s="254"/>
    </row>
    <row r="136" spans="1:34">
      <c r="A136" s="507"/>
      <c r="B136" s="267"/>
      <c r="C136" s="340"/>
      <c r="D136" s="349"/>
      <c r="E136" s="267"/>
      <c r="F136" s="267"/>
      <c r="G136" s="340"/>
      <c r="H136" s="490"/>
      <c r="I136" s="490"/>
      <c r="J136" s="334"/>
      <c r="K136" s="267"/>
      <c r="L136" s="604"/>
      <c r="M136" s="605"/>
      <c r="V136" s="548"/>
      <c r="X136" s="548"/>
      <c r="Y136" s="548"/>
      <c r="Z136" s="548"/>
      <c r="AA136" s="548"/>
      <c r="AB136" s="548"/>
      <c r="AC136" s="548"/>
      <c r="AD136" s="548"/>
      <c r="AE136" s="548"/>
      <c r="AF136" s="548"/>
      <c r="AG136" s="548"/>
      <c r="AH136" s="548"/>
    </row>
    <row r="137" spans="1:43">
      <c r="A137" s="507"/>
      <c r="B137" s="482"/>
      <c r="C137" s="340"/>
      <c r="D137" s="569"/>
      <c r="E137" s="482"/>
      <c r="F137" s="570"/>
      <c r="G137" s="269"/>
      <c r="H137" s="269"/>
      <c r="I137" s="269"/>
      <c r="J137" s="386"/>
      <c r="K137" s="606"/>
      <c r="L137" s="604"/>
      <c r="M137" s="607"/>
      <c r="V137" s="548"/>
      <c r="X137" s="548"/>
      <c r="Y137" s="548"/>
      <c r="Z137" s="548"/>
      <c r="AA137" s="548"/>
      <c r="AB137" s="548"/>
      <c r="AC137" s="548"/>
      <c r="AD137" s="548"/>
      <c r="AE137" s="548"/>
      <c r="AF137" s="548"/>
      <c r="AG137" s="548"/>
      <c r="AH137" s="548"/>
      <c r="AL137" s="559"/>
      <c r="AM137" s="632"/>
      <c r="AP137" s="254"/>
      <c r="AQ137" s="254"/>
    </row>
    <row r="138" spans="1:43">
      <c r="A138" s="507"/>
      <c r="B138" s="482"/>
      <c r="C138" s="571"/>
      <c r="D138" s="569"/>
      <c r="E138" s="482"/>
      <c r="F138" s="570"/>
      <c r="G138" s="269"/>
      <c r="H138" s="269"/>
      <c r="I138" s="269"/>
      <c r="J138" s="334"/>
      <c r="K138" s="606"/>
      <c r="L138" s="604"/>
      <c r="M138" s="607"/>
      <c r="V138" s="548"/>
      <c r="X138" s="548"/>
      <c r="Y138" s="548"/>
      <c r="Z138" s="548"/>
      <c r="AA138" s="548"/>
      <c r="AB138" s="548"/>
      <c r="AC138" s="548"/>
      <c r="AD138" s="548"/>
      <c r="AE138" s="548"/>
      <c r="AF138" s="548"/>
      <c r="AG138" s="548"/>
      <c r="AH138" s="548"/>
      <c r="AL138" s="559"/>
      <c r="AM138" s="632"/>
      <c r="AP138" s="254"/>
      <c r="AQ138" s="254"/>
    </row>
    <row r="139" spans="1:43">
      <c r="A139" s="507"/>
      <c r="B139" s="482"/>
      <c r="C139" s="340"/>
      <c r="D139" s="569"/>
      <c r="E139" s="482"/>
      <c r="F139" s="572"/>
      <c r="G139" s="269"/>
      <c r="H139" s="269"/>
      <c r="I139" s="269"/>
      <c r="J139" s="386"/>
      <c r="K139" s="606"/>
      <c r="L139" s="608"/>
      <c r="M139" s="609"/>
      <c r="V139" s="548"/>
      <c r="X139" s="548"/>
      <c r="Y139" s="548"/>
      <c r="Z139" s="548"/>
      <c r="AA139" s="548"/>
      <c r="AB139" s="548"/>
      <c r="AC139" s="548"/>
      <c r="AD139" s="548"/>
      <c r="AE139" s="548"/>
      <c r="AF139" s="548"/>
      <c r="AG139" s="548"/>
      <c r="AH139" s="548"/>
      <c r="AL139" s="559"/>
      <c r="AM139" s="632"/>
      <c r="AP139" s="254"/>
      <c r="AQ139" s="254"/>
    </row>
    <row r="140" spans="1:43">
      <c r="A140" s="507"/>
      <c r="B140" s="482"/>
      <c r="C140" s="340"/>
      <c r="D140" s="569"/>
      <c r="E140" s="482"/>
      <c r="F140" s="570"/>
      <c r="G140" s="269"/>
      <c r="H140" s="269"/>
      <c r="I140" s="269"/>
      <c r="J140" s="334"/>
      <c r="K140" s="606"/>
      <c r="L140" s="610"/>
      <c r="M140" s="609"/>
      <c r="V140" s="548"/>
      <c r="X140" s="548"/>
      <c r="Y140" s="548"/>
      <c r="Z140" s="548"/>
      <c r="AA140" s="548"/>
      <c r="AB140" s="548"/>
      <c r="AC140" s="548"/>
      <c r="AD140" s="548"/>
      <c r="AE140" s="548"/>
      <c r="AF140" s="548"/>
      <c r="AG140" s="548"/>
      <c r="AH140" s="548"/>
      <c r="AL140" s="559"/>
      <c r="AM140" s="633"/>
      <c r="AP140" s="254"/>
      <c r="AQ140" s="254"/>
    </row>
    <row r="141" spans="1:43">
      <c r="A141" s="507"/>
      <c r="B141" s="482"/>
      <c r="C141" s="340"/>
      <c r="D141" s="569"/>
      <c r="E141" s="482"/>
      <c r="F141" s="570"/>
      <c r="G141" s="269"/>
      <c r="H141" s="269"/>
      <c r="I141" s="269"/>
      <c r="J141" s="386"/>
      <c r="K141" s="606"/>
      <c r="L141" s="611"/>
      <c r="M141" s="609"/>
      <c r="V141" s="548"/>
      <c r="X141" s="548"/>
      <c r="Y141" s="548"/>
      <c r="Z141" s="548"/>
      <c r="AA141" s="548"/>
      <c r="AB141" s="548"/>
      <c r="AC141" s="548"/>
      <c r="AD141" s="548"/>
      <c r="AE141" s="548"/>
      <c r="AF141" s="548"/>
      <c r="AG141" s="548"/>
      <c r="AH141" s="548"/>
      <c r="AL141" s="559"/>
      <c r="AM141" s="633"/>
      <c r="AP141" s="254"/>
      <c r="AQ141" s="254"/>
    </row>
    <row r="142" spans="1:43">
      <c r="A142" s="507"/>
      <c r="B142" s="482"/>
      <c r="C142" s="340"/>
      <c r="D142" s="569"/>
      <c r="E142" s="482"/>
      <c r="F142" s="570"/>
      <c r="G142" s="269"/>
      <c r="H142" s="269"/>
      <c r="I142" s="269"/>
      <c r="J142" s="334"/>
      <c r="K142" s="606"/>
      <c r="L142" s="611"/>
      <c r="M142" s="609"/>
      <c r="V142" s="548"/>
      <c r="X142" s="548"/>
      <c r="Y142" s="548"/>
      <c r="Z142" s="548"/>
      <c r="AA142" s="548"/>
      <c r="AB142" s="548"/>
      <c r="AC142" s="548"/>
      <c r="AD142" s="548"/>
      <c r="AE142" s="548"/>
      <c r="AF142" s="548"/>
      <c r="AG142" s="548"/>
      <c r="AH142" s="548"/>
      <c r="AL142" s="559"/>
      <c r="AM142" s="633"/>
      <c r="AP142" s="254"/>
      <c r="AQ142" s="254"/>
    </row>
    <row r="143" spans="1:43">
      <c r="A143" s="507"/>
      <c r="B143" s="482"/>
      <c r="C143" s="340"/>
      <c r="D143" s="349"/>
      <c r="E143" s="482"/>
      <c r="F143" s="570"/>
      <c r="G143" s="269"/>
      <c r="H143" s="269"/>
      <c r="I143" s="269"/>
      <c r="J143" s="386"/>
      <c r="K143" s="606"/>
      <c r="L143" s="611"/>
      <c r="M143" s="605"/>
      <c r="V143" s="548"/>
      <c r="X143" s="548"/>
      <c r="Y143" s="548"/>
      <c r="Z143" s="548"/>
      <c r="AA143" s="548"/>
      <c r="AB143" s="548"/>
      <c r="AC143" s="548"/>
      <c r="AD143" s="548"/>
      <c r="AE143" s="548"/>
      <c r="AF143" s="548"/>
      <c r="AG143" s="548"/>
      <c r="AH143" s="548"/>
      <c r="AL143" s="566"/>
      <c r="AM143" s="634"/>
      <c r="AN143" s="635"/>
      <c r="AO143" s="635"/>
      <c r="AP143" s="636"/>
      <c r="AQ143" s="254"/>
    </row>
    <row r="144" spans="1:43">
      <c r="A144" s="507"/>
      <c r="B144" s="482"/>
      <c r="C144" s="340"/>
      <c r="D144" s="569"/>
      <c r="E144" s="482"/>
      <c r="F144" s="570"/>
      <c r="G144" s="269"/>
      <c r="H144" s="269"/>
      <c r="I144" s="269"/>
      <c r="J144" s="334"/>
      <c r="K144" s="606"/>
      <c r="L144" s="611"/>
      <c r="M144" s="605"/>
      <c r="V144" s="361"/>
      <c r="X144" s="402"/>
      <c r="Y144" s="402"/>
      <c r="Z144" s="402"/>
      <c r="AA144" s="402"/>
      <c r="AB144" s="402"/>
      <c r="AC144" s="402"/>
      <c r="AD144" s="402"/>
      <c r="AE144" s="402"/>
      <c r="AF144" s="402"/>
      <c r="AG144" s="402"/>
      <c r="AH144" s="402"/>
      <c r="AI144" s="254"/>
      <c r="AL144" s="566"/>
      <c r="AM144" s="634"/>
      <c r="AN144" s="635"/>
      <c r="AO144" s="635"/>
      <c r="AP144" s="636"/>
      <c r="AQ144" s="254"/>
    </row>
    <row r="145" spans="1:42">
      <c r="A145" s="507"/>
      <c r="B145" s="482"/>
      <c r="C145" s="340"/>
      <c r="D145" s="569"/>
      <c r="E145" s="482"/>
      <c r="F145" s="570"/>
      <c r="G145" s="269"/>
      <c r="H145" s="269"/>
      <c r="I145" s="269"/>
      <c r="J145" s="386"/>
      <c r="K145" s="606"/>
      <c r="L145" s="611"/>
      <c r="M145" s="605"/>
      <c r="V145" s="361"/>
      <c r="X145" s="402"/>
      <c r="Y145" s="402"/>
      <c r="Z145" s="402"/>
      <c r="AA145" s="402"/>
      <c r="AB145" s="402"/>
      <c r="AC145" s="402"/>
      <c r="AD145" s="402"/>
      <c r="AE145" s="402"/>
      <c r="AF145" s="402"/>
      <c r="AG145" s="402"/>
      <c r="AH145" s="402"/>
      <c r="AI145" s="254"/>
      <c r="AL145" s="564"/>
      <c r="AM145" s="564"/>
      <c r="AN145" s="564"/>
      <c r="AO145" s="564"/>
      <c r="AP145" s="564"/>
    </row>
    <row r="146" spans="1:35">
      <c r="A146" s="507"/>
      <c r="B146" s="482"/>
      <c r="C146" s="340"/>
      <c r="D146" s="569"/>
      <c r="E146" s="482"/>
      <c r="F146" s="570"/>
      <c r="G146" s="269"/>
      <c r="H146" s="269"/>
      <c r="I146" s="269"/>
      <c r="J146" s="334"/>
      <c r="K146" s="606"/>
      <c r="L146" s="611"/>
      <c r="M146" s="605"/>
      <c r="V146" s="361"/>
      <c r="X146" s="402"/>
      <c r="Y146" s="402"/>
      <c r="Z146" s="402"/>
      <c r="AA146" s="402"/>
      <c r="AB146" s="402"/>
      <c r="AC146" s="402"/>
      <c r="AD146" s="402"/>
      <c r="AE146" s="402"/>
      <c r="AF146" s="402"/>
      <c r="AG146" s="402"/>
      <c r="AH146" s="402"/>
      <c r="AI146" s="254"/>
    </row>
    <row r="147" spans="1:35">
      <c r="A147" s="507"/>
      <c r="B147" s="482"/>
      <c r="C147" s="340"/>
      <c r="D147" s="569"/>
      <c r="E147" s="482"/>
      <c r="F147" s="570"/>
      <c r="G147" s="269"/>
      <c r="H147" s="269"/>
      <c r="I147" s="269"/>
      <c r="J147" s="386"/>
      <c r="K147" s="606"/>
      <c r="L147" s="611"/>
      <c r="M147" s="605"/>
      <c r="V147" s="549"/>
      <c r="AG147" s="549"/>
      <c r="AI147" s="254"/>
    </row>
    <row r="148" spans="1:35">
      <c r="A148" s="507"/>
      <c r="B148" s="482"/>
      <c r="C148" s="340"/>
      <c r="D148" s="569"/>
      <c r="E148" s="482"/>
      <c r="F148" s="570"/>
      <c r="G148" s="269"/>
      <c r="H148" s="269"/>
      <c r="I148" s="269"/>
      <c r="J148" s="334"/>
      <c r="K148" s="606"/>
      <c r="L148" s="611"/>
      <c r="M148" s="605"/>
      <c r="O148" s="254"/>
      <c r="P148" s="254"/>
      <c r="U148" s="625"/>
      <c r="V148" s="626"/>
      <c r="X148" s="627"/>
      <c r="Y148" s="627"/>
      <c r="Z148" s="627"/>
      <c r="AA148" s="627"/>
      <c r="AB148" s="627"/>
      <c r="AC148" s="627"/>
      <c r="AD148" s="627"/>
      <c r="AE148" s="627"/>
      <c r="AF148" s="627"/>
      <c r="AG148" s="627"/>
      <c r="AH148" s="627"/>
      <c r="AI148" s="254"/>
    </row>
    <row r="149" spans="1:35">
      <c r="A149" s="507"/>
      <c r="B149" s="482"/>
      <c r="C149" s="340"/>
      <c r="D149" s="569"/>
      <c r="E149" s="482"/>
      <c r="F149" s="570"/>
      <c r="G149" s="269"/>
      <c r="H149" s="269"/>
      <c r="I149" s="269"/>
      <c r="J149" s="386"/>
      <c r="K149" s="606"/>
      <c r="L149" s="611"/>
      <c r="M149" s="605"/>
      <c r="O149" s="254"/>
      <c r="P149" s="254"/>
      <c r="U149" s="625"/>
      <c r="V149" s="548"/>
      <c r="X149" s="548"/>
      <c r="Y149" s="548"/>
      <c r="Z149" s="548"/>
      <c r="AA149" s="548"/>
      <c r="AB149" s="548"/>
      <c r="AC149" s="548"/>
      <c r="AD149" s="548"/>
      <c r="AE149" s="548"/>
      <c r="AF149" s="548"/>
      <c r="AG149" s="548"/>
      <c r="AH149" s="548"/>
      <c r="AI149" s="254"/>
    </row>
    <row r="150" spans="1:35">
      <c r="A150" s="507"/>
      <c r="B150" s="482"/>
      <c r="C150" s="340"/>
      <c r="D150" s="569"/>
      <c r="E150" s="482"/>
      <c r="F150" s="570"/>
      <c r="G150" s="269"/>
      <c r="H150" s="269"/>
      <c r="I150" s="269"/>
      <c r="J150" s="334"/>
      <c r="K150" s="606"/>
      <c r="L150" s="611"/>
      <c r="M150" s="605"/>
      <c r="O150" s="254"/>
      <c r="P150" s="254"/>
      <c r="U150" s="625"/>
      <c r="V150" s="548"/>
      <c r="X150" s="548"/>
      <c r="Y150" s="548"/>
      <c r="Z150" s="548"/>
      <c r="AA150" s="548"/>
      <c r="AB150" s="548"/>
      <c r="AC150" s="548"/>
      <c r="AD150" s="548"/>
      <c r="AE150" s="548"/>
      <c r="AF150" s="548"/>
      <c r="AG150" s="548"/>
      <c r="AH150" s="559"/>
      <c r="AI150" s="254"/>
    </row>
    <row r="151" spans="1:35">
      <c r="A151" s="507"/>
      <c r="B151" s="482"/>
      <c r="C151" s="340"/>
      <c r="D151" s="569"/>
      <c r="E151" s="482"/>
      <c r="F151" s="570"/>
      <c r="G151" s="269"/>
      <c r="H151" s="269"/>
      <c r="I151" s="269"/>
      <c r="J151" s="386"/>
      <c r="K151" s="606"/>
      <c r="L151" s="611"/>
      <c r="M151" s="605"/>
      <c r="O151" s="254"/>
      <c r="P151" s="254"/>
      <c r="V151" s="548"/>
      <c r="X151" s="548"/>
      <c r="Y151" s="548"/>
      <c r="Z151" s="548"/>
      <c r="AA151" s="548"/>
      <c r="AB151" s="548"/>
      <c r="AC151" s="548"/>
      <c r="AD151" s="548"/>
      <c r="AE151" s="548"/>
      <c r="AF151" s="548"/>
      <c r="AG151" s="548"/>
      <c r="AH151" s="559"/>
      <c r="AI151" s="254"/>
    </row>
    <row r="152" spans="1:35">
      <c r="A152" s="507"/>
      <c r="B152" s="482"/>
      <c r="C152" s="340"/>
      <c r="D152" s="569"/>
      <c r="E152" s="482"/>
      <c r="F152" s="570"/>
      <c r="G152" s="269"/>
      <c r="H152" s="269"/>
      <c r="I152" s="269"/>
      <c r="J152" s="334"/>
      <c r="K152" s="606"/>
      <c r="L152" s="611"/>
      <c r="M152" s="605"/>
      <c r="O152" s="254"/>
      <c r="P152" s="254"/>
      <c r="U152" s="628"/>
      <c r="V152" s="548"/>
      <c r="X152" s="548"/>
      <c r="Y152" s="548"/>
      <c r="Z152" s="548"/>
      <c r="AA152" s="548"/>
      <c r="AB152" s="548"/>
      <c r="AC152" s="548"/>
      <c r="AD152" s="548"/>
      <c r="AE152" s="548"/>
      <c r="AF152" s="548"/>
      <c r="AG152" s="548"/>
      <c r="AH152" s="559"/>
      <c r="AI152" s="254"/>
    </row>
    <row r="153" spans="1:35">
      <c r="A153" s="507"/>
      <c r="B153" s="482"/>
      <c r="C153" s="340"/>
      <c r="D153" s="569"/>
      <c r="E153" s="482"/>
      <c r="F153" s="570"/>
      <c r="G153" s="269"/>
      <c r="H153" s="269"/>
      <c r="I153" s="269"/>
      <c r="J153" s="386"/>
      <c r="K153" s="267"/>
      <c r="L153" s="611"/>
      <c r="M153" s="605"/>
      <c r="O153" s="254"/>
      <c r="U153" s="628"/>
      <c r="V153" s="548"/>
      <c r="X153" s="548"/>
      <c r="Y153" s="548"/>
      <c r="Z153" s="548"/>
      <c r="AA153" s="548"/>
      <c r="AB153" s="548"/>
      <c r="AC153" s="548"/>
      <c r="AD153" s="548"/>
      <c r="AE153" s="548"/>
      <c r="AF153" s="548"/>
      <c r="AG153" s="548"/>
      <c r="AH153" s="559"/>
      <c r="AI153" s="254"/>
    </row>
    <row r="154" spans="1:35">
      <c r="A154" s="507"/>
      <c r="B154" s="267"/>
      <c r="C154" s="340"/>
      <c r="D154" s="267"/>
      <c r="E154" s="267"/>
      <c r="F154" s="267"/>
      <c r="G154" s="269"/>
      <c r="H154" s="573"/>
      <c r="I154" s="269"/>
      <c r="J154" s="334"/>
      <c r="K154" s="267"/>
      <c r="L154" s="604"/>
      <c r="M154" s="605"/>
      <c r="O154" s="254"/>
      <c r="P154" s="254"/>
      <c r="U154" s="628"/>
      <c r="V154" s="548"/>
      <c r="X154" s="548"/>
      <c r="Y154" s="548"/>
      <c r="Z154" s="548"/>
      <c r="AA154" s="548"/>
      <c r="AB154" s="548"/>
      <c r="AC154" s="548"/>
      <c r="AD154" s="548"/>
      <c r="AE154" s="548"/>
      <c r="AF154" s="548"/>
      <c r="AG154" s="548"/>
      <c r="AH154" s="559"/>
      <c r="AI154" s="254"/>
    </row>
    <row r="155" spans="1:35">
      <c r="A155" s="507"/>
      <c r="B155" s="574"/>
      <c r="C155" s="575"/>
      <c r="D155" s="576"/>
      <c r="E155" s="577"/>
      <c r="F155" s="578"/>
      <c r="G155" s="574"/>
      <c r="H155" s="579"/>
      <c r="I155" s="579"/>
      <c r="J155" s="538"/>
      <c r="K155" s="574"/>
      <c r="L155" s="612"/>
      <c r="M155" s="613"/>
      <c r="O155" s="254"/>
      <c r="U155" s="628"/>
      <c r="V155" s="548"/>
      <c r="X155" s="548"/>
      <c r="Y155" s="548"/>
      <c r="Z155" s="548"/>
      <c r="AA155" s="548"/>
      <c r="AB155" s="548"/>
      <c r="AC155" s="548"/>
      <c r="AD155" s="548"/>
      <c r="AE155" s="548"/>
      <c r="AF155" s="548"/>
      <c r="AG155" s="548"/>
      <c r="AH155" s="559"/>
      <c r="AI155" s="254"/>
    </row>
    <row r="156" spans="1:35">
      <c r="A156" s="507"/>
      <c r="B156" s="574"/>
      <c r="C156" s="575"/>
      <c r="D156" s="580"/>
      <c r="E156" s="577"/>
      <c r="F156" s="578"/>
      <c r="G156" s="574"/>
      <c r="H156" s="579"/>
      <c r="I156" s="579"/>
      <c r="J156" s="538"/>
      <c r="K156" s="574"/>
      <c r="L156" s="612"/>
      <c r="M156" s="613"/>
      <c r="O156" s="254"/>
      <c r="U156" s="628"/>
      <c r="V156" s="548"/>
      <c r="X156" s="548"/>
      <c r="Y156" s="548"/>
      <c r="Z156" s="548"/>
      <c r="AA156" s="548"/>
      <c r="AB156" s="548"/>
      <c r="AC156" s="548"/>
      <c r="AD156" s="548"/>
      <c r="AE156" s="548"/>
      <c r="AF156" s="548"/>
      <c r="AG156" s="548"/>
      <c r="AH156" s="559"/>
      <c r="AI156" s="254"/>
    </row>
    <row r="157" spans="1:35">
      <c r="A157" s="507"/>
      <c r="B157" s="508"/>
      <c r="C157" s="196"/>
      <c r="D157" s="581"/>
      <c r="E157" s="508"/>
      <c r="F157" s="582"/>
      <c r="G157" s="508"/>
      <c r="H157" s="583"/>
      <c r="I157" s="583"/>
      <c r="J157" s="538"/>
      <c r="K157" s="508"/>
      <c r="L157" s="540"/>
      <c r="M157" s="614"/>
      <c r="O157" s="254"/>
      <c r="U157" s="628"/>
      <c r="V157" s="548"/>
      <c r="X157" s="548"/>
      <c r="Y157" s="548"/>
      <c r="Z157" s="548"/>
      <c r="AA157" s="548"/>
      <c r="AB157" s="548"/>
      <c r="AC157" s="548"/>
      <c r="AD157" s="548"/>
      <c r="AE157" s="548"/>
      <c r="AF157" s="548"/>
      <c r="AG157" s="548"/>
      <c r="AH157" s="559"/>
      <c r="AI157" s="254"/>
    </row>
    <row r="158" spans="1:35">
      <c r="A158" s="507"/>
      <c r="B158" s="508"/>
      <c r="C158" s="508"/>
      <c r="D158" s="584"/>
      <c r="E158" s="508"/>
      <c r="F158" s="582"/>
      <c r="G158" s="508"/>
      <c r="H158" s="583"/>
      <c r="I158" s="583"/>
      <c r="J158" s="538"/>
      <c r="K158" s="508"/>
      <c r="L158" s="540"/>
      <c r="M158" s="614"/>
      <c r="O158" s="254"/>
      <c r="U158" s="628"/>
      <c r="V158" s="629"/>
      <c r="X158" s="629"/>
      <c r="Y158" s="629"/>
      <c r="Z158" s="629"/>
      <c r="AA158" s="629"/>
      <c r="AB158" s="629"/>
      <c r="AC158" s="629"/>
      <c r="AD158" s="629"/>
      <c r="AE158" s="629"/>
      <c r="AF158" s="629"/>
      <c r="AG158" s="629"/>
      <c r="AH158" s="559"/>
      <c r="AI158" s="254"/>
    </row>
    <row r="159" spans="1:35">
      <c r="A159" s="507"/>
      <c r="B159" s="574"/>
      <c r="C159" s="585"/>
      <c r="D159" s="580"/>
      <c r="E159" s="574"/>
      <c r="F159" s="586"/>
      <c r="G159" s="574"/>
      <c r="H159" s="587"/>
      <c r="I159" s="579"/>
      <c r="J159" s="538"/>
      <c r="K159" s="574"/>
      <c r="L159" s="615"/>
      <c r="M159" s="616"/>
      <c r="O159" s="254"/>
      <c r="P159" s="254"/>
      <c r="U159" s="628"/>
      <c r="V159" s="629"/>
      <c r="X159" s="629"/>
      <c r="Y159" s="629"/>
      <c r="Z159" s="629"/>
      <c r="AA159" s="629"/>
      <c r="AB159" s="629"/>
      <c r="AC159" s="629"/>
      <c r="AD159" s="629"/>
      <c r="AE159" s="629"/>
      <c r="AF159" s="629"/>
      <c r="AG159" s="629"/>
      <c r="AH159" s="559"/>
      <c r="AI159" s="254"/>
    </row>
    <row r="160" spans="1:35">
      <c r="A160" s="507"/>
      <c r="B160" s="574"/>
      <c r="C160" s="196"/>
      <c r="D160" s="588"/>
      <c r="E160" s="574"/>
      <c r="F160" s="578"/>
      <c r="G160" s="574"/>
      <c r="H160" s="579"/>
      <c r="I160" s="579"/>
      <c r="J160" s="538"/>
      <c r="K160" s="574"/>
      <c r="L160" s="615"/>
      <c r="M160" s="613"/>
      <c r="O160" s="254"/>
      <c r="U160" s="628"/>
      <c r="V160" s="629"/>
      <c r="X160" s="629"/>
      <c r="Y160" s="629"/>
      <c r="Z160" s="629"/>
      <c r="AA160" s="629"/>
      <c r="AB160" s="629"/>
      <c r="AC160" s="629"/>
      <c r="AD160" s="629"/>
      <c r="AE160" s="629"/>
      <c r="AF160" s="629"/>
      <c r="AG160" s="629"/>
      <c r="AH160" s="559"/>
      <c r="AI160" s="254"/>
    </row>
    <row r="161" spans="1:21">
      <c r="A161" s="507"/>
      <c r="B161" s="574"/>
      <c r="C161" s="585"/>
      <c r="D161" s="580"/>
      <c r="E161" s="574"/>
      <c r="F161" s="578"/>
      <c r="G161" s="574"/>
      <c r="H161" s="587"/>
      <c r="I161" s="587"/>
      <c r="J161" s="538"/>
      <c r="K161" s="574"/>
      <c r="L161" s="615"/>
      <c r="M161" s="613"/>
      <c r="O161" s="254"/>
      <c r="P161" s="254"/>
      <c r="U161" s="628"/>
    </row>
    <row r="162" spans="1:21">
      <c r="A162" s="507"/>
      <c r="B162" s="589"/>
      <c r="C162" s="590"/>
      <c r="D162" s="584"/>
      <c r="E162" s="508"/>
      <c r="F162" s="582"/>
      <c r="G162" s="508"/>
      <c r="H162" s="591"/>
      <c r="I162" s="591"/>
      <c r="J162" s="538"/>
      <c r="K162" s="508"/>
      <c r="L162" s="540"/>
      <c r="M162" s="617"/>
      <c r="O162" s="254"/>
      <c r="P162" s="254"/>
      <c r="U162" s="630"/>
    </row>
    <row r="163" spans="1:21">
      <c r="A163" s="507"/>
      <c r="B163" s="508"/>
      <c r="C163" s="508"/>
      <c r="D163" s="584"/>
      <c r="E163" s="508"/>
      <c r="F163" s="582"/>
      <c r="G163" s="508"/>
      <c r="H163" s="591"/>
      <c r="I163" s="591"/>
      <c r="J163" s="538"/>
      <c r="K163" s="508"/>
      <c r="L163" s="618"/>
      <c r="M163" s="617"/>
      <c r="O163" s="254"/>
      <c r="P163" s="529"/>
      <c r="U163" s="630"/>
    </row>
    <row r="164" spans="1:21">
      <c r="A164" s="507"/>
      <c r="B164" s="574"/>
      <c r="C164" s="592"/>
      <c r="D164" s="580"/>
      <c r="E164" s="574"/>
      <c r="F164" s="578"/>
      <c r="G164" s="574"/>
      <c r="H164" s="587"/>
      <c r="I164" s="587"/>
      <c r="J164" s="538"/>
      <c r="K164" s="574"/>
      <c r="L164" s="612"/>
      <c r="M164" s="613"/>
      <c r="O164" s="254"/>
      <c r="P164" s="529"/>
      <c r="U164" s="630"/>
    </row>
    <row r="165" spans="1:13">
      <c r="A165" s="507"/>
      <c r="B165" s="574"/>
      <c r="C165" s="592"/>
      <c r="D165" s="580"/>
      <c r="E165" s="574"/>
      <c r="F165" s="578"/>
      <c r="G165" s="574"/>
      <c r="H165" s="593"/>
      <c r="I165" s="593"/>
      <c r="J165" s="538"/>
      <c r="K165" s="574"/>
      <c r="L165" s="612"/>
      <c r="M165" s="613"/>
    </row>
    <row r="166" spans="1:13">
      <c r="A166" s="507"/>
      <c r="B166" s="574"/>
      <c r="C166" s="592"/>
      <c r="D166" s="580"/>
      <c r="E166" s="574"/>
      <c r="F166" s="578"/>
      <c r="G166" s="574"/>
      <c r="H166" s="593"/>
      <c r="I166" s="593"/>
      <c r="J166" s="538"/>
      <c r="K166" s="574"/>
      <c r="L166" s="615"/>
      <c r="M166" s="613"/>
    </row>
    <row r="167" spans="1:13">
      <c r="A167" s="507"/>
      <c r="B167" s="574"/>
      <c r="C167" s="575"/>
      <c r="D167" s="580"/>
      <c r="E167" s="577"/>
      <c r="F167" s="578"/>
      <c r="G167" s="574"/>
      <c r="H167" s="587"/>
      <c r="I167" s="587"/>
      <c r="J167" s="538"/>
      <c r="K167" s="574"/>
      <c r="L167" s="615"/>
      <c r="M167" s="613"/>
    </row>
    <row r="168" spans="1:13">
      <c r="A168" s="507"/>
      <c r="B168" s="574"/>
      <c r="C168" s="594"/>
      <c r="D168" s="580"/>
      <c r="E168" s="574"/>
      <c r="F168" s="586"/>
      <c r="G168" s="574"/>
      <c r="H168" s="579"/>
      <c r="I168" s="579"/>
      <c r="J168" s="538"/>
      <c r="K168" s="574"/>
      <c r="L168" s="615"/>
      <c r="M168" s="613"/>
    </row>
    <row r="169" spans="1:13">
      <c r="A169" s="507"/>
      <c r="B169" s="574"/>
      <c r="C169" s="575"/>
      <c r="D169" s="580"/>
      <c r="E169" s="577"/>
      <c r="F169" s="578"/>
      <c r="G169" s="574"/>
      <c r="H169" s="587"/>
      <c r="I169" s="587"/>
      <c r="J169" s="538"/>
      <c r="K169" s="574"/>
      <c r="L169" s="615"/>
      <c r="M169" s="613"/>
    </row>
    <row r="170" spans="1:13">
      <c r="A170" s="595"/>
      <c r="B170" s="596"/>
      <c r="C170" s="596"/>
      <c r="D170" s="597"/>
      <c r="E170" s="598"/>
      <c r="F170" s="599"/>
      <c r="G170" s="600"/>
      <c r="H170" s="601"/>
      <c r="I170" s="601"/>
      <c r="J170" s="538"/>
      <c r="K170" s="619"/>
      <c r="L170" s="620"/>
      <c r="M170" s="621"/>
    </row>
    <row r="171" spans="1:13">
      <c r="A171" s="602"/>
      <c r="B171" s="602"/>
      <c r="C171" s="602"/>
      <c r="D171" s="603"/>
      <c r="E171" s="602"/>
      <c r="F171" s="602"/>
      <c r="G171" s="602"/>
      <c r="H171" s="602"/>
      <c r="I171" s="602"/>
      <c r="J171" s="622"/>
      <c r="K171" s="602"/>
      <c r="L171" s="623"/>
      <c r="M171" s="624"/>
    </row>
    <row r="172" spans="3:13">
      <c r="C172" s="602"/>
      <c r="D172" s="603"/>
      <c r="E172" s="602"/>
      <c r="F172" s="602"/>
      <c r="G172" s="602"/>
      <c r="H172" s="602"/>
      <c r="I172" s="602"/>
      <c r="J172" s="622"/>
      <c r="K172" s="602"/>
      <c r="L172" s="623"/>
      <c r="M172" s="624"/>
    </row>
    <row r="173" spans="1:13">
      <c r="A173" s="602"/>
      <c r="B173" s="602"/>
      <c r="C173" s="602"/>
      <c r="D173" s="603"/>
      <c r="E173" s="602"/>
      <c r="F173" s="602"/>
      <c r="G173" s="602"/>
      <c r="H173" s="602"/>
      <c r="I173" s="602"/>
      <c r="J173" s="602"/>
      <c r="K173" s="602"/>
      <c r="L173" s="623"/>
      <c r="M173" s="602"/>
    </row>
    <row r="174" spans="1:13">
      <c r="A174" s="602"/>
      <c r="B174" s="602"/>
      <c r="C174" s="602"/>
      <c r="D174" s="603"/>
      <c r="E174" s="602"/>
      <c r="F174" s="602"/>
      <c r="G174" s="602"/>
      <c r="H174" s="602"/>
      <c r="I174" s="602"/>
      <c r="J174" s="602"/>
      <c r="K174" s="602"/>
      <c r="L174" s="623"/>
      <c r="M174" s="602"/>
    </row>
    <row r="175" spans="1:13">
      <c r="A175" s="602"/>
      <c r="B175" s="602"/>
      <c r="C175" s="602"/>
      <c r="D175" s="603"/>
      <c r="E175" s="602"/>
      <c r="F175" s="602"/>
      <c r="G175" s="602"/>
      <c r="H175" s="602"/>
      <c r="I175" s="602"/>
      <c r="J175" s="602"/>
      <c r="K175" s="602"/>
      <c r="L175" s="623"/>
      <c r="M175" s="602"/>
    </row>
    <row r="176" spans="1:13">
      <c r="A176" s="602"/>
      <c r="B176" s="602"/>
      <c r="C176" s="602"/>
      <c r="D176" s="603"/>
      <c r="E176" s="602"/>
      <c r="F176" s="602"/>
      <c r="G176" s="602"/>
      <c r="H176" s="602"/>
      <c r="I176" s="602"/>
      <c r="J176" s="602"/>
      <c r="K176" s="602"/>
      <c r="L176" s="623"/>
      <c r="M176" s="602"/>
    </row>
    <row r="177" spans="1:13">
      <c r="A177" s="602"/>
      <c r="B177" s="602"/>
      <c r="C177" s="602"/>
      <c r="D177" s="603"/>
      <c r="E177" s="602"/>
      <c r="F177" s="602"/>
      <c r="G177" s="602"/>
      <c r="H177" s="602"/>
      <c r="I177" s="602"/>
      <c r="J177" s="602"/>
      <c r="K177" s="602"/>
      <c r="L177" s="623"/>
      <c r="M177" s="602"/>
    </row>
    <row r="178" spans="1:13">
      <c r="A178" s="602"/>
      <c r="B178" s="602"/>
      <c r="C178" s="602"/>
      <c r="D178" s="603"/>
      <c r="E178" s="602"/>
      <c r="F178" s="602"/>
      <c r="G178" s="602"/>
      <c r="H178" s="602"/>
      <c r="I178" s="602"/>
      <c r="J178" s="602"/>
      <c r="K178" s="602"/>
      <c r="L178" s="623"/>
      <c r="M178" s="602"/>
    </row>
    <row r="179" spans="1:13">
      <c r="A179" s="602"/>
      <c r="B179" s="602"/>
      <c r="C179" s="602"/>
      <c r="D179" s="603"/>
      <c r="E179" s="602"/>
      <c r="F179" s="602"/>
      <c r="G179" s="602"/>
      <c r="H179" s="602"/>
      <c r="I179" s="602"/>
      <c r="J179" s="602"/>
      <c r="K179" s="602"/>
      <c r="L179" s="623"/>
      <c r="M179" s="602"/>
    </row>
    <row r="180" spans="1:13">
      <c r="A180" s="602"/>
      <c r="B180" s="602"/>
      <c r="C180" s="602"/>
      <c r="D180" s="603"/>
      <c r="E180" s="602"/>
      <c r="F180" s="602"/>
      <c r="G180" s="602"/>
      <c r="H180" s="602"/>
      <c r="I180" s="602"/>
      <c r="J180" s="602"/>
      <c r="K180" s="602"/>
      <c r="L180" s="623"/>
      <c r="M180" s="602"/>
    </row>
    <row r="181" spans="1:13">
      <c r="A181" s="602"/>
      <c r="B181" s="602"/>
      <c r="C181" s="602"/>
      <c r="D181" s="603"/>
      <c r="E181" s="602"/>
      <c r="F181" s="602"/>
      <c r="G181" s="602"/>
      <c r="H181" s="602"/>
      <c r="I181" s="602"/>
      <c r="J181" s="602"/>
      <c r="K181" s="602"/>
      <c r="L181" s="623"/>
      <c r="M181" s="602"/>
    </row>
    <row r="182" spans="1:13">
      <c r="A182" s="602"/>
      <c r="B182" s="602"/>
      <c r="C182" s="602"/>
      <c r="D182" s="603"/>
      <c r="E182" s="602"/>
      <c r="F182" s="602"/>
      <c r="G182" s="602"/>
      <c r="H182" s="602"/>
      <c r="I182" s="602"/>
      <c r="J182" s="602"/>
      <c r="K182" s="602"/>
      <c r="L182" s="623"/>
      <c r="M182" s="602"/>
    </row>
    <row r="183" spans="1:13">
      <c r="A183" s="602"/>
      <c r="B183" s="602"/>
      <c r="C183" s="602"/>
      <c r="D183" s="603"/>
      <c r="E183" s="602"/>
      <c r="F183" s="602"/>
      <c r="G183" s="602"/>
      <c r="H183" s="602"/>
      <c r="I183" s="602"/>
      <c r="J183" s="602"/>
      <c r="K183" s="602"/>
      <c r="L183" s="623"/>
      <c r="M183" s="602"/>
    </row>
    <row r="184" spans="1:13">
      <c r="A184" s="602"/>
      <c r="B184" s="602"/>
      <c r="C184" s="602"/>
      <c r="D184" s="603"/>
      <c r="E184" s="602"/>
      <c r="F184" s="602"/>
      <c r="G184" s="602"/>
      <c r="H184" s="602"/>
      <c r="I184" s="602"/>
      <c r="J184" s="602"/>
      <c r="K184" s="602"/>
      <c r="L184" s="623"/>
      <c r="M184" s="602"/>
    </row>
    <row r="185" spans="1:13">
      <c r="A185" s="602"/>
      <c r="B185" s="602"/>
      <c r="C185" s="602"/>
      <c r="D185" s="603"/>
      <c r="E185" s="602"/>
      <c r="F185" s="602"/>
      <c r="G185" s="602"/>
      <c r="H185" s="602"/>
      <c r="I185" s="602"/>
      <c r="J185" s="602"/>
      <c r="K185" s="602"/>
      <c r="L185" s="623"/>
      <c r="M185" s="602"/>
    </row>
    <row r="186" spans="1:13">
      <c r="A186" s="602"/>
      <c r="B186" s="602"/>
      <c r="C186" s="602"/>
      <c r="D186" s="603"/>
      <c r="E186" s="602"/>
      <c r="F186" s="602"/>
      <c r="G186" s="602"/>
      <c r="H186" s="602"/>
      <c r="I186" s="602"/>
      <c r="J186" s="602"/>
      <c r="K186" s="602"/>
      <c r="L186" s="623"/>
      <c r="M186" s="602"/>
    </row>
    <row r="187" spans="1:13">
      <c r="A187" s="602"/>
      <c r="B187" s="602"/>
      <c r="C187" s="602"/>
      <c r="D187" s="603"/>
      <c r="E187" s="602"/>
      <c r="F187" s="602"/>
      <c r="G187" s="602"/>
      <c r="H187" s="602"/>
      <c r="I187" s="602"/>
      <c r="J187" s="602"/>
      <c r="K187" s="602"/>
      <c r="L187" s="623"/>
      <c r="M187" s="602"/>
    </row>
    <row r="188" spans="1:13">
      <c r="A188" s="602"/>
      <c r="B188" s="602"/>
      <c r="C188" s="602"/>
      <c r="D188" s="603"/>
      <c r="E188" s="602"/>
      <c r="F188" s="602"/>
      <c r="G188" s="602"/>
      <c r="H188" s="602"/>
      <c r="I188" s="602"/>
      <c r="J188" s="602"/>
      <c r="K188" s="602"/>
      <c r="L188" s="623"/>
      <c r="M188" s="602"/>
    </row>
    <row r="189" spans="1:13">
      <c r="A189" s="602"/>
      <c r="B189" s="602"/>
      <c r="C189" s="602"/>
      <c r="D189" s="603"/>
      <c r="E189" s="602"/>
      <c r="F189" s="602"/>
      <c r="G189" s="602"/>
      <c r="H189" s="602"/>
      <c r="I189" s="602"/>
      <c r="J189" s="602"/>
      <c r="K189" s="602"/>
      <c r="L189" s="623"/>
      <c r="M189" s="602"/>
    </row>
    <row r="190" spans="1:13">
      <c r="A190" s="602"/>
      <c r="B190" s="602"/>
      <c r="C190" s="602"/>
      <c r="D190" s="603"/>
      <c r="E190" s="602"/>
      <c r="F190" s="602"/>
      <c r="G190" s="602"/>
      <c r="H190" s="602"/>
      <c r="I190" s="602"/>
      <c r="J190" s="602"/>
      <c r="K190" s="602"/>
      <c r="L190" s="623"/>
      <c r="M190" s="602"/>
    </row>
    <row r="191" spans="1:13">
      <c r="A191" s="602"/>
      <c r="B191" s="602"/>
      <c r="C191" s="602"/>
      <c r="D191" s="603"/>
      <c r="E191" s="602"/>
      <c r="F191" s="602"/>
      <c r="G191" s="602"/>
      <c r="H191" s="602"/>
      <c r="I191" s="602"/>
      <c r="J191" s="602"/>
      <c r="K191" s="602"/>
      <c r="L191" s="623"/>
      <c r="M191" s="602"/>
    </row>
    <row r="192" spans="1:13">
      <c r="A192" s="602"/>
      <c r="B192" s="602"/>
      <c r="C192" s="602"/>
      <c r="D192" s="603"/>
      <c r="E192" s="602"/>
      <c r="F192" s="602"/>
      <c r="G192" s="602"/>
      <c r="H192" s="602"/>
      <c r="I192" s="602"/>
      <c r="J192" s="602"/>
      <c r="K192" s="602"/>
      <c r="L192" s="623"/>
      <c r="M192" s="602"/>
    </row>
    <row r="193" spans="1:13">
      <c r="A193" s="602"/>
      <c r="B193" s="602"/>
      <c r="C193" s="602"/>
      <c r="D193" s="603"/>
      <c r="E193" s="602"/>
      <c r="F193" s="602"/>
      <c r="G193" s="602"/>
      <c r="H193" s="602"/>
      <c r="I193" s="602"/>
      <c r="J193" s="602"/>
      <c r="K193" s="602"/>
      <c r="L193" s="623"/>
      <c r="M193" s="602"/>
    </row>
    <row r="194" spans="1:13">
      <c r="A194" s="602"/>
      <c r="B194" s="602"/>
      <c r="C194" s="602"/>
      <c r="D194" s="603"/>
      <c r="E194" s="602"/>
      <c r="F194" s="602"/>
      <c r="G194" s="602"/>
      <c r="H194" s="602"/>
      <c r="I194" s="602"/>
      <c r="J194" s="602"/>
      <c r="K194" s="602"/>
      <c r="L194" s="623"/>
      <c r="M194" s="602"/>
    </row>
    <row r="195" spans="1:13">
      <c r="A195" s="602"/>
      <c r="B195" s="602"/>
      <c r="C195" s="602"/>
      <c r="D195" s="603"/>
      <c r="E195" s="602"/>
      <c r="F195" s="602"/>
      <c r="G195" s="602"/>
      <c r="H195" s="602"/>
      <c r="I195" s="602"/>
      <c r="J195" s="602"/>
      <c r="K195" s="602"/>
      <c r="L195" s="623"/>
      <c r="M195" s="602"/>
    </row>
    <row r="196" spans="1:13">
      <c r="A196" s="602"/>
      <c r="B196" s="602"/>
      <c r="C196" s="602"/>
      <c r="D196" s="603"/>
      <c r="E196" s="602"/>
      <c r="F196" s="602"/>
      <c r="G196" s="602"/>
      <c r="H196" s="602"/>
      <c r="I196" s="602"/>
      <c r="J196" s="602"/>
      <c r="K196" s="602"/>
      <c r="L196" s="623"/>
      <c r="M196" s="602"/>
    </row>
    <row r="197" spans="1:13">
      <c r="A197" s="602"/>
      <c r="B197" s="602"/>
      <c r="C197" s="602"/>
      <c r="D197" s="603"/>
      <c r="E197" s="602"/>
      <c r="F197" s="602"/>
      <c r="G197" s="602"/>
      <c r="H197" s="602"/>
      <c r="I197" s="602"/>
      <c r="J197" s="602"/>
      <c r="K197" s="602"/>
      <c r="L197" s="623"/>
      <c r="M197" s="602"/>
    </row>
    <row r="198" spans="1:13">
      <c r="A198" s="602"/>
      <c r="B198" s="602"/>
      <c r="C198" s="602"/>
      <c r="D198" s="603"/>
      <c r="E198" s="602"/>
      <c r="F198" s="602"/>
      <c r="G198" s="602"/>
      <c r="H198" s="602"/>
      <c r="I198" s="602"/>
      <c r="J198" s="602"/>
      <c r="K198" s="602"/>
      <c r="L198" s="623"/>
      <c r="M198" s="602"/>
    </row>
    <row r="199" spans="1:13">
      <c r="A199" s="602"/>
      <c r="B199" s="602"/>
      <c r="C199" s="602"/>
      <c r="D199" s="603"/>
      <c r="E199" s="602"/>
      <c r="F199" s="602"/>
      <c r="G199" s="602"/>
      <c r="H199" s="602"/>
      <c r="I199" s="602"/>
      <c r="J199" s="602"/>
      <c r="K199" s="602"/>
      <c r="L199" s="623"/>
      <c r="M199" s="602"/>
    </row>
    <row r="200" spans="1:13">
      <c r="A200" s="602"/>
      <c r="B200" s="602"/>
      <c r="C200" s="602"/>
      <c r="D200" s="603"/>
      <c r="E200" s="602"/>
      <c r="F200" s="602"/>
      <c r="G200" s="602"/>
      <c r="H200" s="602"/>
      <c r="I200" s="602"/>
      <c r="J200" s="602"/>
      <c r="K200" s="602"/>
      <c r="L200" s="623"/>
      <c r="M200" s="602"/>
    </row>
    <row r="201" spans="1:13">
      <c r="A201" s="602"/>
      <c r="B201" s="602"/>
      <c r="C201" s="602"/>
      <c r="D201" s="603"/>
      <c r="E201" s="602"/>
      <c r="F201" s="602"/>
      <c r="G201" s="602"/>
      <c r="H201" s="602"/>
      <c r="I201" s="602"/>
      <c r="J201" s="602"/>
      <c r="K201" s="602"/>
      <c r="L201" s="623"/>
      <c r="M201" s="602"/>
    </row>
    <row r="202" spans="1:13">
      <c r="A202" s="602"/>
      <c r="B202" s="602"/>
      <c r="C202" s="602"/>
      <c r="D202" s="603"/>
      <c r="E202" s="602"/>
      <c r="F202" s="602"/>
      <c r="G202" s="602"/>
      <c r="H202" s="602"/>
      <c r="I202" s="602"/>
      <c r="J202" s="602"/>
      <c r="K202" s="602"/>
      <c r="L202" s="623"/>
      <c r="M202" s="602"/>
    </row>
    <row r="203" spans="1:13">
      <c r="A203" s="602"/>
      <c r="B203" s="602"/>
      <c r="C203" s="602"/>
      <c r="D203" s="603"/>
      <c r="E203" s="602"/>
      <c r="F203" s="602"/>
      <c r="G203" s="602"/>
      <c r="H203" s="602"/>
      <c r="I203" s="602"/>
      <c r="J203" s="602"/>
      <c r="K203" s="602"/>
      <c r="L203" s="623"/>
      <c r="M203" s="602"/>
    </row>
    <row r="204" spans="3:3">
      <c r="C204" s="564"/>
    </row>
    <row r="205" spans="3:3">
      <c r="C205" s="564"/>
    </row>
    <row r="206" spans="3:3">
      <c r="C206" s="564"/>
    </row>
    <row r="207" spans="3:3">
      <c r="C207" s="564"/>
    </row>
    <row r="208" spans="3:3">
      <c r="C208" s="564"/>
    </row>
    <row r="209" spans="3:3">
      <c r="C209" s="564"/>
    </row>
    <row r="210" spans="3:3">
      <c r="C210" s="564"/>
    </row>
    <row r="211" spans="3:3">
      <c r="C211" s="564"/>
    </row>
    <row r="212" spans="3:3">
      <c r="C212" s="564"/>
    </row>
    <row r="213" spans="3:3">
      <c r="C213" s="564"/>
    </row>
    <row r="214" spans="3:3">
      <c r="C214" s="564"/>
    </row>
    <row r="215" spans="3:3">
      <c r="C215" s="564"/>
    </row>
    <row r="216" spans="3:3">
      <c r="C216" s="564"/>
    </row>
    <row r="217" spans="3:3">
      <c r="C217" s="564"/>
    </row>
    <row r="218" spans="3:3">
      <c r="C218" s="564"/>
    </row>
    <row r="219" spans="3:3">
      <c r="C219" s="564"/>
    </row>
    <row r="220" spans="3:3">
      <c r="C220" s="564"/>
    </row>
    <row r="221" spans="3:3">
      <c r="C221" s="564"/>
    </row>
    <row r="222" spans="3:3">
      <c r="C222" s="564"/>
    </row>
    <row r="223" spans="3:3">
      <c r="C223" s="564"/>
    </row>
    <row r="224" spans="3:3">
      <c r="C224" s="564"/>
    </row>
    <row r="225" spans="3:3">
      <c r="C225" s="564"/>
    </row>
    <row r="226" spans="3:3">
      <c r="C226" s="564"/>
    </row>
    <row r="227" spans="3:3">
      <c r="C227" s="564"/>
    </row>
    <row r="228" spans="3:3">
      <c r="C228" s="564"/>
    </row>
    <row r="229" spans="3:3">
      <c r="C229" s="564"/>
    </row>
    <row r="230" spans="3:3">
      <c r="C230" s="564"/>
    </row>
    <row r="231" spans="3:3">
      <c r="C231" s="564"/>
    </row>
    <row r="232" spans="3:3">
      <c r="C232" s="564"/>
    </row>
    <row r="233" spans="3:3">
      <c r="C233" s="564"/>
    </row>
    <row r="234" spans="3:3">
      <c r="C234" s="564"/>
    </row>
    <row r="235" spans="3:3">
      <c r="C235" s="564"/>
    </row>
    <row r="236" spans="3:3">
      <c r="C236" s="564"/>
    </row>
    <row r="237" spans="3:3">
      <c r="C237" s="564"/>
    </row>
    <row r="238" spans="3:3">
      <c r="C238" s="564"/>
    </row>
    <row r="239" spans="3:3">
      <c r="C239" s="564"/>
    </row>
    <row r="240" spans="3:3">
      <c r="C240" s="564"/>
    </row>
    <row r="241" spans="3:3">
      <c r="C241" s="564"/>
    </row>
    <row r="242" spans="3:3">
      <c r="C242" s="564"/>
    </row>
    <row r="243" spans="3:3">
      <c r="C243" s="564"/>
    </row>
    <row r="244" spans="3:3">
      <c r="C244" s="564"/>
    </row>
    <row r="245" spans="3:3">
      <c r="C245" s="564"/>
    </row>
    <row r="246" spans="3:3">
      <c r="C246" s="564"/>
    </row>
    <row r="247" spans="3:3">
      <c r="C247" s="564"/>
    </row>
    <row r="248" spans="3:3">
      <c r="C248" s="564"/>
    </row>
    <row r="249" spans="3:3">
      <c r="C249" s="564"/>
    </row>
    <row r="250" spans="3:3">
      <c r="C250" s="564"/>
    </row>
  </sheetData>
  <mergeCells count="4">
    <mergeCell ref="B1:D1"/>
    <mergeCell ref="B2:C2"/>
    <mergeCell ref="A29:D29"/>
    <mergeCell ref="A83:B83"/>
  </mergeCells>
  <dataValidations count="34">
    <dataValidation type="list" allowBlank="1" showInputMessage="1" showErrorMessage="1" sqref="C39">
      <formula1>$BE$11:$BE$1473</formula1>
    </dataValidation>
    <dataValidation type="list" allowBlank="1" showInputMessage="1" showErrorMessage="1" sqref="C167">
      <formula1>$BC$9:$BC$1334</formula1>
    </dataValidation>
    <dataValidation type="list" allowBlank="1" showInputMessage="1" showErrorMessage="1" sqref="C4 C82">
      <formula1>$BA$13:$BA$1491</formula1>
    </dataValidation>
    <dataValidation type="list" allowBlank="1" showInputMessage="1" showErrorMessage="1" sqref="C36">
      <formula1>$BE$11:$BE$1459</formula1>
    </dataValidation>
    <dataValidation type="list" allowBlank="1" showInputMessage="1" showErrorMessage="1" sqref="C152 C153 C130:C132 C134:C135 C143:C151">
      <formula1>$BA$13:$BA$1493</formula1>
    </dataValidation>
    <dataValidation type="list" allowBlank="1" showInputMessage="1" showErrorMessage="1" sqref="D72">
      <formula1>$BC$11:$BC$1532</formula1>
    </dataValidation>
    <dataValidation type="list" allowBlank="1" showInputMessage="1" showErrorMessage="1" sqref="C53">
      <formula1>$BC$11:$BC$1505</formula1>
    </dataValidation>
    <dataValidation type="list" allowBlank="1" showInputMessage="1" showErrorMessage="1" sqref="D6 C84">
      <formula1>$BA$13:$BA$1484</formula1>
    </dataValidation>
    <dataValidation type="list" allowBlank="1" showInputMessage="1" showErrorMessage="1" sqref="C30:D30">
      <formula1>$BB$13:$BB$1487</formula1>
    </dataValidation>
    <dataValidation type="list" allowBlank="1" showInputMessage="1" showErrorMessage="1" sqref="D8 C86">
      <formula1>$BA$13:$BA$1500</formula1>
    </dataValidation>
    <dataValidation type="list" allowBlank="1" showInputMessage="1" showErrorMessage="1" sqref="C22 D23 C24 C100:C104 D25:D26">
      <formula1>$BA$11:$BA$1495</formula1>
    </dataValidation>
    <dataValidation type="list" allowBlank="1" showInputMessage="1" showErrorMessage="1" sqref="D28 C137">
      <formula1>$BA$13:$BA$1489</formula1>
    </dataValidation>
    <dataValidation type="list" allowBlank="1" showInputMessage="1" showErrorMessage="1" sqref="D160 C161:C163">
      <formula1>$BC$9:$BC$1335</formula1>
    </dataValidation>
    <dataValidation type="list" allowBlank="1" showInputMessage="1" showErrorMessage="1" sqref="C41">
      <formula1>$BD$11:$BD$1462</formula1>
    </dataValidation>
    <dataValidation type="list" allowBlank="1" showInputMessage="1" showErrorMessage="1" sqref="C33 C40 C37:C38">
      <formula1>$BD$11:$BD$1459</formula1>
    </dataValidation>
    <dataValidation type="list" allowBlank="1" showInputMessage="1" showErrorMessage="1" sqref="C48">
      <formula1>$BD$11:$BD$1555</formula1>
    </dataValidation>
    <dataValidation type="list" allowBlank="1" showInputMessage="1" showErrorMessage="1" sqref="C49">
      <formula1>$BC$11:$BC$1558</formula1>
    </dataValidation>
    <dataValidation type="list" allowBlank="1" showInputMessage="1" showErrorMessage="1" sqref="C74">
      <formula1>$BC$11:$BC$1511</formula1>
    </dataValidation>
    <dataValidation type="list" allowBlank="1" showInputMessage="1" showErrorMessage="1" sqref="C50">
      <formula1>$BC$11:$BC$1534</formula1>
    </dataValidation>
    <dataValidation type="list" allowBlank="1" showInputMessage="1" showErrorMessage="1" sqref="D52">
      <formula1>$BC$11:$BC$1522</formula1>
    </dataValidation>
    <dataValidation type="list" allowBlank="1" showInputMessage="1" showErrorMessage="1" sqref="D54">
      <formula1>$BC$11:$BC$1540</formula1>
    </dataValidation>
    <dataValidation type="list" allowBlank="1" showInputMessage="1" showErrorMessage="1" sqref="C60">
      <formula1>$BC$11:$BC$1569</formula1>
    </dataValidation>
    <dataValidation type="list" allowBlank="1" showInputMessage="1" showErrorMessage="1" sqref="C61">
      <formula1>$BC$11:$BC$1537</formula1>
    </dataValidation>
    <dataValidation type="list" allowBlank="1" showInputMessage="1" showErrorMessage="1" sqref="C65 C66 C67">
      <formula1>$BC$11:$BC$1506</formula1>
    </dataValidation>
    <dataValidation type="list" allowBlank="1" showInputMessage="1" showErrorMessage="1" sqref="C69">
      <formula1>$BC$11:$BC$1539</formula1>
    </dataValidation>
    <dataValidation type="list" allowBlank="1" showInputMessage="1" showErrorMessage="1" sqref="C75">
      <formula1>$BC$11:$BC$1552</formula1>
    </dataValidation>
    <dataValidation type="list" allowBlank="1" showInputMessage="1" showErrorMessage="1" sqref="C78">
      <formula1>$BC$11:$BC$1510</formula1>
    </dataValidation>
    <dataValidation type="list" allowBlank="1" showInputMessage="1" showErrorMessage="1" sqref="C115">
      <formula1>$BC$9:$BC$1348</formula1>
    </dataValidation>
    <dataValidation type="list" allowBlank="1" showInputMessage="1" showErrorMessage="1" sqref="C119 C125 C127 C129 C133 C136 C154">
      <formula1>$BA$13:$BA$1479</formula1>
    </dataValidation>
    <dataValidation type="list" allowBlank="1" showInputMessage="1" showErrorMessage="1" sqref="C139 C140 C141 C142">
      <formula1>$BA$13:$BA$1492</formula1>
    </dataValidation>
    <dataValidation type="list" allowBlank="1" showInputMessage="1" showErrorMessage="1" sqref="C156 D157 C159 C164:C166">
      <formula1>$BC$9:$BC$1336</formula1>
    </dataValidation>
    <dataValidation type="list" allowBlank="1" showInputMessage="1" showErrorMessage="1" sqref="C169">
      <formula1>$BC$9:$BC$1350</formula1>
    </dataValidation>
    <dataValidation type="list" allowBlank="1" showInputMessage="1" showErrorMessage="1" sqref="C170">
      <formula1>$BB$13:$BB$1481</formula1>
    </dataValidation>
    <dataValidation type="list" allowBlank="1" showInputMessage="1" showErrorMessage="1" sqref="C70:C71">
      <formula1>$BC$11:$BC$1587</formula1>
    </dataValidation>
  </dataValidations>
  <pageMargins left="0" right="0" top="0.5" bottom="0.5" header="0.3" footer="0.3"/>
  <pageSetup paperSize="9" scale="6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F7"/>
  <sheetViews>
    <sheetView workbookViewId="0">
      <selection activeCell="H4" sqref="H4"/>
    </sheetView>
  </sheetViews>
  <sheetFormatPr defaultColWidth="9" defaultRowHeight="15" outlineLevelRow="6" outlineLevelCol="5"/>
  <cols>
    <col min="1" max="1" width="4.42857142857143" customWidth="1"/>
    <col min="2" max="2" width="8.85714285714286" customWidth="1"/>
    <col min="3" max="3" width="33.5714285714286" customWidth="1"/>
    <col min="4" max="4" width="40" customWidth="1"/>
    <col min="5" max="5" width="30.1428571428571" customWidth="1"/>
    <col min="6" max="6" width="17.1428571428571" customWidth="1"/>
  </cols>
  <sheetData>
    <row r="2" ht="34.5" customHeight="1" spans="2:5">
      <c r="B2" s="127" t="s">
        <v>198</v>
      </c>
      <c r="C2" s="127" t="s">
        <v>349</v>
      </c>
      <c r="D2" s="127" t="s">
        <v>16</v>
      </c>
      <c r="E2" s="127" t="s">
        <v>209</v>
      </c>
    </row>
    <row r="3" ht="49.5" customHeight="1" spans="2:6">
      <c r="B3" s="128">
        <v>1</v>
      </c>
      <c r="C3" s="129" t="s">
        <v>350</v>
      </c>
      <c r="D3" s="130" t="s">
        <v>351</v>
      </c>
      <c r="E3" s="131" t="s">
        <v>352</v>
      </c>
      <c r="F3" s="132" t="s">
        <v>353</v>
      </c>
    </row>
    <row r="4" ht="42" customHeight="1" spans="2:6">
      <c r="B4" s="128">
        <f t="shared" ref="B4:B6" si="0">+B3+1</f>
        <v>2</v>
      </c>
      <c r="C4" s="129" t="s">
        <v>354</v>
      </c>
      <c r="D4" s="130" t="s">
        <v>355</v>
      </c>
      <c r="E4" s="131" t="s">
        <v>356</v>
      </c>
      <c r="F4" s="133" t="s">
        <v>43</v>
      </c>
    </row>
    <row r="5" ht="35.25" customHeight="1" spans="2:6">
      <c r="B5" s="128">
        <f t="shared" si="0"/>
        <v>3</v>
      </c>
      <c r="C5" s="129" t="s">
        <v>357</v>
      </c>
      <c r="D5" s="130" t="s">
        <v>358</v>
      </c>
      <c r="E5" s="131" t="s">
        <v>359</v>
      </c>
      <c r="F5" s="133"/>
    </row>
    <row r="6" ht="39" customHeight="1" spans="2:6">
      <c r="B6" s="128">
        <f t="shared" si="0"/>
        <v>4</v>
      </c>
      <c r="C6" s="129" t="s">
        <v>360</v>
      </c>
      <c r="D6" s="130" t="s">
        <v>361</v>
      </c>
      <c r="E6" s="131" t="s">
        <v>362</v>
      </c>
      <c r="F6" s="133" t="s">
        <v>363</v>
      </c>
    </row>
    <row r="7" ht="42" customHeight="1" spans="2:6">
      <c r="B7" s="128">
        <v>5</v>
      </c>
      <c r="C7" s="129" t="s">
        <v>364</v>
      </c>
      <c r="D7" s="130" t="s">
        <v>365</v>
      </c>
      <c r="E7" s="131" t="s">
        <v>366</v>
      </c>
      <c r="F7" s="133"/>
    </row>
  </sheetData>
  <mergeCells count="2">
    <mergeCell ref="F4:F5"/>
    <mergeCell ref="F6:F7"/>
  </mergeCells>
  <pageMargins left="0.7" right="0.7" top="0.75" bottom="0.75" header="0.3" footer="0.3"/>
  <pageSetup paperSize="9" scale="8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Q12"/>
  <sheetViews>
    <sheetView workbookViewId="0">
      <selection activeCell="A15" sqref="A15"/>
    </sheetView>
  </sheetViews>
  <sheetFormatPr defaultColWidth="9.14285714285714" defaultRowHeight="15"/>
  <cols>
    <col min="2" max="2" width="17.1428571428571" customWidth="1"/>
    <col min="3" max="3" width="22.4285714285714" customWidth="1"/>
    <col min="4" max="4" width="15.8571428571429" customWidth="1"/>
    <col min="5" max="5" width="16.4285714285714" customWidth="1"/>
    <col min="7" max="7" width="22.8571428571429" customWidth="1"/>
    <col min="8" max="8" width="13.2857142857143" customWidth="1"/>
    <col min="9" max="9" width="22.1428571428571" customWidth="1"/>
    <col min="10" max="10" width="15.7142857142857" customWidth="1"/>
    <col min="11" max="11" width="11.5714285714286"/>
    <col min="13" max="13" width="19.1428571428571" customWidth="1"/>
    <col min="14" max="14" width="11.7142857142857"/>
    <col min="15" max="15" width="16" customWidth="1"/>
    <col min="16" max="16" width="11.7142857142857"/>
    <col min="17" max="17" width="17.2857142857143" customWidth="1"/>
    <col min="18" max="18" width="18.2857142857143" customWidth="1"/>
    <col min="19" max="19" width="16.1428571428571" customWidth="1"/>
    <col min="22" max="22" width="11.5714285714286"/>
    <col min="23" max="24" width="10"/>
    <col min="28" max="28" width="11"/>
    <col min="40" max="40" width="11.7142857142857"/>
  </cols>
  <sheetData>
    <row r="2" spans="1:15">
      <c r="A2" s="9" t="s">
        <v>367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5" ht="38.25" spans="1:15">
      <c r="A5" s="11" t="s">
        <v>198</v>
      </c>
      <c r="B5" s="11" t="s">
        <v>368</v>
      </c>
      <c r="C5" s="12" t="s">
        <v>369</v>
      </c>
      <c r="D5" s="13" t="s">
        <v>370</v>
      </c>
      <c r="E5" s="14" t="s">
        <v>371</v>
      </c>
      <c r="F5" s="15" t="s">
        <v>372</v>
      </c>
      <c r="G5" s="14" t="s">
        <v>202</v>
      </c>
      <c r="H5" s="14" t="s">
        <v>373</v>
      </c>
      <c r="I5" s="14" t="s">
        <v>374</v>
      </c>
      <c r="J5" s="43" t="s">
        <v>375</v>
      </c>
      <c r="K5" s="43" t="s">
        <v>206</v>
      </c>
      <c r="L5" s="44" t="s">
        <v>376</v>
      </c>
      <c r="M5" s="45" t="s">
        <v>377</v>
      </c>
      <c r="N5" s="11" t="s">
        <v>378</v>
      </c>
      <c r="O5" s="11" t="s">
        <v>256</v>
      </c>
    </row>
    <row r="6" spans="1:42">
      <c r="A6" s="16">
        <v>1</v>
      </c>
      <c r="B6" s="17" t="s">
        <v>305</v>
      </c>
      <c r="C6" s="18" t="s">
        <v>379</v>
      </c>
      <c r="D6" s="19">
        <v>102925</v>
      </c>
      <c r="E6" s="20">
        <v>1399</v>
      </c>
      <c r="F6" s="21">
        <v>51</v>
      </c>
      <c r="G6" s="22" t="s">
        <v>32</v>
      </c>
      <c r="H6" s="23" t="s">
        <v>218</v>
      </c>
      <c r="I6" s="23" t="s">
        <v>213</v>
      </c>
      <c r="J6" s="46">
        <v>44044</v>
      </c>
      <c r="K6" s="46">
        <v>44048</v>
      </c>
      <c r="L6" s="47">
        <f t="shared" ref="L6:L12" si="0">K6-J6</f>
        <v>4</v>
      </c>
      <c r="M6" s="48" t="s">
        <v>294</v>
      </c>
      <c r="N6" s="49">
        <v>3129876552</v>
      </c>
      <c r="O6" s="50">
        <v>40000</v>
      </c>
      <c r="P6" s="51"/>
      <c r="Q6" s="78"/>
      <c r="R6" s="79"/>
      <c r="T6" s="80"/>
      <c r="U6" s="79"/>
      <c r="Y6" s="96"/>
      <c r="Z6" s="97"/>
      <c r="AA6" s="98"/>
      <c r="AC6" s="99"/>
      <c r="AD6" s="99"/>
      <c r="AE6" s="99"/>
      <c r="AF6" s="99"/>
      <c r="AG6" s="99"/>
      <c r="AH6" s="99"/>
      <c r="AI6" s="99"/>
      <c r="AJ6" s="99"/>
      <c r="AK6" s="112"/>
      <c r="AL6" s="99"/>
      <c r="AM6" s="113"/>
      <c r="AN6" s="114"/>
      <c r="AP6" s="125"/>
    </row>
    <row r="7" spans="1:42">
      <c r="A7" s="16">
        <v>2</v>
      </c>
      <c r="B7" s="24" t="s">
        <v>317</v>
      </c>
      <c r="C7" s="18" t="s">
        <v>380</v>
      </c>
      <c r="D7" s="25">
        <v>102925</v>
      </c>
      <c r="E7" s="26">
        <v>1317</v>
      </c>
      <c r="F7" s="27">
        <v>28</v>
      </c>
      <c r="G7" s="28" t="s">
        <v>32</v>
      </c>
      <c r="H7" s="23" t="s">
        <v>218</v>
      </c>
      <c r="I7" s="52" t="s">
        <v>381</v>
      </c>
      <c r="J7" s="53">
        <v>44064</v>
      </c>
      <c r="K7" s="53">
        <v>44065</v>
      </c>
      <c r="L7" s="47">
        <f t="shared" si="0"/>
        <v>1</v>
      </c>
      <c r="M7" s="48" t="s">
        <v>294</v>
      </c>
      <c r="N7" s="874" t="s">
        <v>319</v>
      </c>
      <c r="O7" s="54">
        <v>4538</v>
      </c>
      <c r="P7" s="55"/>
      <c r="Q7" s="81"/>
      <c r="R7" s="82"/>
      <c r="S7" s="83"/>
      <c r="T7" s="84"/>
      <c r="U7" s="83"/>
      <c r="Y7" s="100"/>
      <c r="Z7" s="93"/>
      <c r="AA7" s="101"/>
      <c r="AC7" s="101"/>
      <c r="AD7" s="102"/>
      <c r="AE7" s="102"/>
      <c r="AF7" s="102"/>
      <c r="AG7" s="101"/>
      <c r="AH7" s="101"/>
      <c r="AI7" s="101"/>
      <c r="AJ7" s="101"/>
      <c r="AK7" s="115"/>
      <c r="AL7" s="101"/>
      <c r="AM7" s="116"/>
      <c r="AN7" s="83"/>
      <c r="AP7" s="92"/>
    </row>
    <row r="8" spans="1:43">
      <c r="A8" s="16">
        <v>3</v>
      </c>
      <c r="B8" s="29" t="s">
        <v>259</v>
      </c>
      <c r="C8" s="30" t="s">
        <v>382</v>
      </c>
      <c r="D8" s="31">
        <v>102010</v>
      </c>
      <c r="E8" s="32">
        <v>32</v>
      </c>
      <c r="F8" s="33">
        <v>90</v>
      </c>
      <c r="G8" s="31" t="s">
        <v>33</v>
      </c>
      <c r="H8" s="23" t="s">
        <v>218</v>
      </c>
      <c r="I8" s="56" t="s">
        <v>213</v>
      </c>
      <c r="J8" s="57">
        <v>44043</v>
      </c>
      <c r="K8" s="57">
        <v>44045</v>
      </c>
      <c r="L8" s="47">
        <f t="shared" si="0"/>
        <v>2</v>
      </c>
      <c r="M8" s="58" t="s">
        <v>383</v>
      </c>
      <c r="N8" s="59">
        <v>3555200767</v>
      </c>
      <c r="O8" s="60">
        <v>18354</v>
      </c>
      <c r="P8" s="61"/>
      <c r="Q8" s="61"/>
      <c r="S8" s="85"/>
      <c r="T8" s="86"/>
      <c r="U8" s="87"/>
      <c r="V8" s="88"/>
      <c r="Z8" s="103"/>
      <c r="AA8" s="104"/>
      <c r="AC8" s="105"/>
      <c r="AD8" s="106"/>
      <c r="AE8" s="106"/>
      <c r="AF8" s="106"/>
      <c r="AG8" s="106"/>
      <c r="AH8" s="106"/>
      <c r="AI8" s="106"/>
      <c r="AJ8" s="106"/>
      <c r="AK8" s="106"/>
      <c r="AL8" s="117"/>
      <c r="AM8" s="106"/>
      <c r="AN8" s="118"/>
      <c r="AO8" s="126"/>
      <c r="AQ8" s="86"/>
    </row>
    <row r="9" spans="1:43">
      <c r="A9" s="16">
        <v>4</v>
      </c>
      <c r="B9" s="34" t="s">
        <v>284</v>
      </c>
      <c r="C9" s="18" t="s">
        <v>384</v>
      </c>
      <c r="D9" s="35" t="s">
        <v>385</v>
      </c>
      <c r="E9" s="36">
        <v>108</v>
      </c>
      <c r="F9" s="37">
        <v>63</v>
      </c>
      <c r="G9" s="18" t="s">
        <v>33</v>
      </c>
      <c r="H9" s="23" t="s">
        <v>218</v>
      </c>
      <c r="I9" s="62" t="s">
        <v>213</v>
      </c>
      <c r="J9" s="63">
        <v>44060</v>
      </c>
      <c r="K9" s="63">
        <v>44063</v>
      </c>
      <c r="L9" s="47">
        <f t="shared" si="0"/>
        <v>3</v>
      </c>
      <c r="M9" s="64" t="s">
        <v>383</v>
      </c>
      <c r="N9" s="18">
        <v>3155362474</v>
      </c>
      <c r="O9" s="65">
        <v>31722</v>
      </c>
      <c r="P9" s="66"/>
      <c r="Q9" s="66"/>
      <c r="S9" s="82"/>
      <c r="T9" s="89"/>
      <c r="U9" s="90"/>
      <c r="V9" s="91"/>
      <c r="Z9" s="24"/>
      <c r="AA9" s="24"/>
      <c r="AC9" s="107"/>
      <c r="AD9" s="108"/>
      <c r="AE9" s="108"/>
      <c r="AF9" s="108"/>
      <c r="AG9" s="108"/>
      <c r="AH9" s="108"/>
      <c r="AI9" s="108"/>
      <c r="AJ9" s="108"/>
      <c r="AK9" s="108"/>
      <c r="AL9" s="119"/>
      <c r="AM9" s="108"/>
      <c r="AN9" s="120"/>
      <c r="AO9" s="91"/>
      <c r="AQ9" s="91"/>
    </row>
    <row r="10" spans="1:42">
      <c r="A10" s="16">
        <v>5</v>
      </c>
      <c r="B10" s="18" t="s">
        <v>289</v>
      </c>
      <c r="C10" s="18" t="s">
        <v>386</v>
      </c>
      <c r="D10" s="34">
        <v>102019</v>
      </c>
      <c r="E10" s="18">
        <v>698</v>
      </c>
      <c r="F10" s="18">
        <v>60</v>
      </c>
      <c r="G10" s="38" t="s">
        <v>33</v>
      </c>
      <c r="H10" s="23" t="s">
        <v>218</v>
      </c>
      <c r="I10" s="38" t="s">
        <v>213</v>
      </c>
      <c r="J10" s="67">
        <v>44061</v>
      </c>
      <c r="K10" s="68">
        <v>44065</v>
      </c>
      <c r="L10" s="47">
        <f t="shared" si="0"/>
        <v>4</v>
      </c>
      <c r="M10" s="48" t="s">
        <v>294</v>
      </c>
      <c r="N10" s="34" t="s">
        <v>291</v>
      </c>
      <c r="O10" s="69">
        <v>40000</v>
      </c>
      <c r="P10" s="70"/>
      <c r="Q10" s="92"/>
      <c r="R10" s="92"/>
      <c r="S10" s="93"/>
      <c r="T10" s="90"/>
      <c r="U10" s="92"/>
      <c r="Z10" s="93"/>
      <c r="AA10" s="109"/>
      <c r="AC10" s="109"/>
      <c r="AD10" s="109"/>
      <c r="AE10" s="109"/>
      <c r="AF10" s="109"/>
      <c r="AG10" s="109"/>
      <c r="AH10" s="109"/>
      <c r="AI10" s="109"/>
      <c r="AJ10" s="109"/>
      <c r="AK10" s="121"/>
      <c r="AL10" s="109"/>
      <c r="AM10" s="113"/>
      <c r="AP10" s="92"/>
    </row>
    <row r="11" spans="1:41">
      <c r="A11" s="16">
        <v>6</v>
      </c>
      <c r="B11" s="39" t="s">
        <v>217</v>
      </c>
      <c r="C11" s="40" t="s">
        <v>387</v>
      </c>
      <c r="D11" s="41">
        <v>119487983</v>
      </c>
      <c r="E11" s="41"/>
      <c r="F11" s="42">
        <v>60</v>
      </c>
      <c r="G11" s="40" t="s">
        <v>388</v>
      </c>
      <c r="H11" s="23" t="s">
        <v>218</v>
      </c>
      <c r="I11" s="71" t="s">
        <v>219</v>
      </c>
      <c r="J11" s="72">
        <v>44045</v>
      </c>
      <c r="K11" s="72">
        <v>44049</v>
      </c>
      <c r="L11" s="73">
        <f t="shared" si="0"/>
        <v>4</v>
      </c>
      <c r="M11" s="39" t="s">
        <v>389</v>
      </c>
      <c r="N11" s="74">
        <v>3166891182</v>
      </c>
      <c r="O11" s="75">
        <v>8640</v>
      </c>
      <c r="P11" s="76"/>
      <c r="Q11" s="94"/>
      <c r="R11" s="94"/>
      <c r="S11" s="94"/>
      <c r="X11" s="95"/>
      <c r="Y11" s="110"/>
      <c r="AA11" s="110"/>
      <c r="AB11" s="111"/>
      <c r="AC11" s="111"/>
      <c r="AD11" s="111"/>
      <c r="AE11" s="110"/>
      <c r="AF11" s="111"/>
      <c r="AG11" s="111"/>
      <c r="AH11" s="111"/>
      <c r="AI11" s="110"/>
      <c r="AJ11" s="122"/>
      <c r="AK11" s="110"/>
      <c r="AL11" s="123"/>
      <c r="AM11" s="124"/>
      <c r="AO11" s="124"/>
    </row>
    <row r="12" spans="12:12">
      <c r="L12" s="77">
        <f t="shared" si="0"/>
        <v>0</v>
      </c>
    </row>
  </sheetData>
  <mergeCells count="1">
    <mergeCell ref="A2:O2"/>
  </mergeCells>
  <dataValidations count="5">
    <dataValidation type="list" allowBlank="1" showInputMessage="1" showErrorMessage="1" sqref="S10">
      <formula1>$BD$11:$BD$1513</formula1>
    </dataValidation>
    <dataValidation type="list" allowBlank="1" showInputMessage="1" showErrorMessage="1" sqref="S7">
      <formula1>$BB$11:$BB$1521</formula1>
    </dataValidation>
    <dataValidation type="list" allowBlank="1" showInputMessage="1" showErrorMessage="1" sqref="T8">
      <formula1>$BD$11:$BD$1459</formula1>
    </dataValidation>
    <dataValidation type="list" allowBlank="1" showInputMessage="1" showErrorMessage="1" sqref="T9">
      <formula1>$BD$11:$BD$1512</formula1>
    </dataValidation>
    <dataValidation type="list" allowBlank="1" showInputMessage="1" showErrorMessage="1" sqref="Q11">
      <formula1>$BA$11:$BA$1486</formula1>
    </dataValidation>
  </dataValidation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workbookViewId="0">
      <selection activeCell="D7" sqref="D7"/>
    </sheetView>
  </sheetViews>
  <sheetFormatPr defaultColWidth="9" defaultRowHeight="15"/>
  <cols>
    <col min="1" max="1" width="20.1428571428571" customWidth="1"/>
    <col min="2" max="2" width="9" customWidth="1"/>
    <col min="6" max="6" width="3.71428571428571" customWidth="1"/>
    <col min="7" max="11" width="23.7142857142857" customWidth="1"/>
  </cols>
  <sheetData>
    <row r="1" spans="1:10">
      <c r="A1" t="s">
        <v>390</v>
      </c>
      <c r="B1" t="s">
        <v>391</v>
      </c>
      <c r="C1" t="s">
        <v>392</v>
      </c>
      <c r="D1" t="s">
        <v>123</v>
      </c>
      <c r="G1" s="1" t="s">
        <v>393</v>
      </c>
      <c r="H1" s="1" t="s">
        <v>394</v>
      </c>
      <c r="I1" s="6" t="s">
        <v>395</v>
      </c>
      <c r="J1" s="1" t="s">
        <v>396</v>
      </c>
    </row>
    <row r="2" ht="15.75" spans="1:10">
      <c r="A2" t="s">
        <v>397</v>
      </c>
      <c r="B2" t="s">
        <v>398</v>
      </c>
      <c r="C2" t="s">
        <v>399</v>
      </c>
      <c r="D2">
        <v>2015</v>
      </c>
      <c r="G2" s="2" t="s">
        <v>400</v>
      </c>
      <c r="H2" s="3">
        <v>407798</v>
      </c>
      <c r="I2" s="3">
        <v>136376</v>
      </c>
      <c r="J2" s="7">
        <v>15876</v>
      </c>
    </row>
    <row r="3" ht="15.75" spans="1:10">
      <c r="A3" t="s">
        <v>2</v>
      </c>
      <c r="B3" t="s">
        <v>401</v>
      </c>
      <c r="C3" t="s">
        <v>402</v>
      </c>
      <c r="D3">
        <v>2016</v>
      </c>
      <c r="G3" s="4" t="s">
        <v>403</v>
      </c>
      <c r="H3" s="5">
        <v>578344</v>
      </c>
      <c r="I3" s="5">
        <v>173870</v>
      </c>
      <c r="J3" s="8">
        <v>26040</v>
      </c>
    </row>
    <row r="4" ht="15.75" spans="2:10">
      <c r="B4" t="s">
        <v>400</v>
      </c>
      <c r="C4" t="s">
        <v>404</v>
      </c>
      <c r="D4">
        <v>2017</v>
      </c>
      <c r="G4" s="4" t="s">
        <v>398</v>
      </c>
      <c r="H4" s="5">
        <v>1941933</v>
      </c>
      <c r="I4" s="5">
        <v>618912</v>
      </c>
      <c r="J4" s="8">
        <v>77135</v>
      </c>
    </row>
    <row r="5" ht="15.75" spans="2:10">
      <c r="B5" t="s">
        <v>403</v>
      </c>
      <c r="C5" t="s">
        <v>405</v>
      </c>
      <c r="D5">
        <v>2018</v>
      </c>
      <c r="G5" s="4" t="s">
        <v>401</v>
      </c>
      <c r="H5" s="5">
        <v>731437</v>
      </c>
      <c r="I5" s="5">
        <v>222656</v>
      </c>
      <c r="J5" s="8">
        <v>36256</v>
      </c>
    </row>
    <row r="6" ht="15.75" spans="2:10">
      <c r="B6" t="s">
        <v>4</v>
      </c>
      <c r="C6" t="s">
        <v>406</v>
      </c>
      <c r="D6">
        <v>2019</v>
      </c>
      <c r="G6" s="4" t="s">
        <v>4</v>
      </c>
      <c r="H6" s="5">
        <v>193100</v>
      </c>
      <c r="I6" s="5">
        <v>40551</v>
      </c>
      <c r="J6" s="8">
        <v>5480</v>
      </c>
    </row>
    <row r="7" spans="3:3">
      <c r="C7" t="s">
        <v>407</v>
      </c>
    </row>
    <row r="8" spans="3:3">
      <c r="C8" t="s">
        <v>408</v>
      </c>
    </row>
    <row r="9" spans="3:3">
      <c r="C9" t="s">
        <v>409</v>
      </c>
    </row>
    <row r="10" spans="3:3">
      <c r="C10" t="s">
        <v>410</v>
      </c>
    </row>
    <row r="11" spans="3:3">
      <c r="C11" t="s">
        <v>411</v>
      </c>
    </row>
    <row r="12" spans="3:3">
      <c r="C12" t="s">
        <v>412</v>
      </c>
    </row>
    <row r="13" spans="3:3">
      <c r="C13" t="s">
        <v>413</v>
      </c>
    </row>
  </sheetData>
  <pageMargins left="0.7" right="0.7" top="0.75" bottom="0.75" header="0.3" footer="0.3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HIO</vt:lpstr>
      <vt:lpstr>HCP</vt:lpstr>
      <vt:lpstr>Admission</vt:lpstr>
      <vt:lpstr>PPN</vt:lpstr>
      <vt:lpstr>Covid Details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Abid Hussain</dc:creator>
  <cp:lastModifiedBy>Shamim</cp:lastModifiedBy>
  <dcterms:created xsi:type="dcterms:W3CDTF">2015-03-26T22:17:00Z</dcterms:created>
  <cp:lastPrinted>2020-01-07T08:27:00Z</cp:lastPrinted>
  <dcterms:modified xsi:type="dcterms:W3CDTF">2020-09-08T09:41:05Z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1033-11.2.0.9635</vt:lpwstr>
  </property>
</Properties>
</file>