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60" windowHeight="7530" activeTab="1"/>
  </bookViews>
  <sheets>
    <sheet name="HIO" sheetId="1" r:id="rId1"/>
    <sheet name="HCP" sheetId="6" r:id="rId2"/>
    <sheet name="Admission" sheetId="5" r:id="rId3"/>
    <sheet name="PPN" sheetId="7" r:id="rId4"/>
    <sheet name="Sheet1" sheetId="4" state="hidden" r:id="rId5"/>
  </sheets>
  <externalReferences>
    <externalReference r:id="rId6"/>
  </externalReferences>
  <definedNames>
    <definedName name="_xlnm._FilterDatabase" localSheetId="2" hidden="1">Admission!$A$56:$AR$143</definedName>
    <definedName name="Province">Table1[#All]</definedName>
  </definedNames>
  <calcPr calcId="144525"/>
</workbook>
</file>

<file path=xl/sharedStrings.xml><?xml version="1.0" encoding="utf-8"?>
<sst xmlns="http://schemas.openxmlformats.org/spreadsheetml/2006/main" count="975" uniqueCount="495">
  <si>
    <t>Monthly Report by Health Insurance Organization</t>
  </si>
  <si>
    <t xml:space="preserve">  Province</t>
  </si>
  <si>
    <t>Gilgit Baltistan</t>
  </si>
  <si>
    <t xml:space="preserve">  District</t>
  </si>
  <si>
    <t>Gilgit</t>
  </si>
  <si>
    <t xml:space="preserve"> Reporting Month Dec</t>
  </si>
  <si>
    <t xml:space="preserve">  Year</t>
  </si>
  <si>
    <t>Report Prepared by:</t>
  </si>
  <si>
    <t>Name: Shamim Rasool</t>
  </si>
  <si>
    <t xml:space="preserve">   Designation: </t>
  </si>
  <si>
    <t>Executive Officer</t>
  </si>
  <si>
    <t>Sing: …………………….</t>
  </si>
  <si>
    <t xml:space="preserve">   Date Submitted:</t>
  </si>
  <si>
    <t xml:space="preserve"> 11/02/2020</t>
  </si>
  <si>
    <t>Note: Private hospitals (if not specified otherwise) include both for-profit and NGO managed.</t>
  </si>
  <si>
    <t>I. Population Coverage</t>
  </si>
  <si>
    <t>District: Gilgit</t>
  </si>
  <si>
    <t>Households</t>
  </si>
  <si>
    <t>Population</t>
  </si>
  <si>
    <t>Total (in District)</t>
  </si>
  <si>
    <t>Insured from  Eligible Population                                                    (for whom premium will be paid by Govt.)</t>
  </si>
  <si>
    <t xml:space="preserve">  Newly enrolled during the reporting month (renewed)</t>
  </si>
  <si>
    <t xml:space="preserve">  Total enrolled amongst eligible population</t>
  </si>
  <si>
    <t>Insured from Target Population (Wider Enrollment)</t>
  </si>
  <si>
    <t xml:space="preserve">  Total (Wider) Enrolled from Nov.17 to Dec.18</t>
  </si>
  <si>
    <t>Enrolled Wider from Jan to Jul.19</t>
  </si>
  <si>
    <t xml:space="preserve">  Total enrolled amongst general population</t>
  </si>
  <si>
    <t>Population Profile of Insured Population (Cumulative)</t>
  </si>
  <si>
    <t>Age Group</t>
  </si>
  <si>
    <t>Eligible Population</t>
  </si>
  <si>
    <t>Target Population</t>
  </si>
  <si>
    <t>Total Insured Population</t>
  </si>
  <si>
    <t>Male</t>
  </si>
  <si>
    <t>Female</t>
  </si>
  <si>
    <t>Under 1 year</t>
  </si>
  <si>
    <t>1 to 4 years</t>
  </si>
  <si>
    <t>5 to 14 years</t>
  </si>
  <si>
    <t>15 to 49 years</t>
  </si>
  <si>
    <t>50 to 59 years</t>
  </si>
  <si>
    <t>60 years or more</t>
  </si>
  <si>
    <t>Total</t>
  </si>
  <si>
    <t>II. Service Provision</t>
  </si>
  <si>
    <t>Hospitals in District and visited/empaneled during the month</t>
  </si>
  <si>
    <t>Public</t>
  </si>
  <si>
    <t>Pak Army</t>
  </si>
  <si>
    <t>Private for non-profit</t>
  </si>
  <si>
    <t>Private (NGO)</t>
  </si>
  <si>
    <t>Total Number of Hospitals in the district</t>
  </si>
  <si>
    <t>Visited Hospitals during reporting month</t>
  </si>
  <si>
    <t>Hospitals Fulfilling empanelment Criteria</t>
  </si>
  <si>
    <t>No of hospitals empanelled during month</t>
  </si>
  <si>
    <t>Total hospitals empaneled in the district</t>
  </si>
  <si>
    <t>III. Service Utilization</t>
  </si>
  <si>
    <t>Total Number of admissions by Gender and by Cause of Admission</t>
  </si>
  <si>
    <t>a. In Public Sector Hospitals</t>
  </si>
  <si>
    <t>Type of insured population</t>
  </si>
  <si>
    <t>Surgical</t>
  </si>
  <si>
    <t>Non-surgical</t>
  </si>
  <si>
    <t>Obstetric</t>
  </si>
  <si>
    <t>b. In Private Hospitals</t>
  </si>
  <si>
    <t>c. Total Admissions</t>
  </si>
  <si>
    <t>Number of Admissions by Treatment</t>
  </si>
  <si>
    <t>a. Surgical/Obstetric Admissions (private hospitals include both for-profit and NGO)</t>
  </si>
  <si>
    <t>Surgical/Obstetric Treatment</t>
  </si>
  <si>
    <t>Public Hospitals</t>
  </si>
  <si>
    <t>Private Hospitals</t>
  </si>
  <si>
    <t>Appendcitis/Appendectomy</t>
  </si>
  <si>
    <t>LSCS</t>
  </si>
  <si>
    <t>SVD,s</t>
  </si>
  <si>
    <t>Pregnancy e Other Complications</t>
  </si>
  <si>
    <t>Cholilethiasis</t>
  </si>
  <si>
    <t>Abdominal pain/Calculus, ureter</t>
  </si>
  <si>
    <t>Fracture /Others Truma/Head Injury</t>
  </si>
  <si>
    <t>Hemorrhoids, NOS</t>
  </si>
  <si>
    <t>Cellulitis/abscess, neck</t>
  </si>
  <si>
    <t>Pancreatitis, acute</t>
  </si>
  <si>
    <t>HERNIOTOMY</t>
  </si>
  <si>
    <t>Others</t>
  </si>
  <si>
    <t xml:space="preserve">Total </t>
  </si>
  <si>
    <t>b. Non-surgical Admissions  (private hospitals include both for-profit and NGO)</t>
  </si>
  <si>
    <t>Gastroenteritis, infectious</t>
  </si>
  <si>
    <t>Septicimia/Fever</t>
  </si>
  <si>
    <t>Br.Asthma/COPD/Bronchitis</t>
  </si>
  <si>
    <t>Chronic ischemic heart disease, other</t>
  </si>
  <si>
    <t>Seizures, convulsions, other</t>
  </si>
  <si>
    <t>Pneumonia/URTI</t>
  </si>
  <si>
    <t>Hypertenstion/CVA</t>
  </si>
  <si>
    <t>Average Length of Stay (ALOS) of insured patients</t>
  </si>
  <si>
    <t>Type of Hospitals</t>
  </si>
  <si>
    <t>Surgical cases</t>
  </si>
  <si>
    <t>Non-surgical cases</t>
  </si>
  <si>
    <t>Overall</t>
  </si>
  <si>
    <t>Private Hospitals (for-non-profit &amp; NGO)</t>
  </si>
  <si>
    <t>IV. Cost of Treatment and Claims</t>
  </si>
  <si>
    <t>Admissions</t>
  </si>
  <si>
    <t>Cost</t>
  </si>
  <si>
    <t>Public Sector</t>
  </si>
  <si>
    <t>Private</t>
  </si>
  <si>
    <t>V. Claims submitted and settled</t>
  </si>
  <si>
    <t># Claims Submitted</t>
  </si>
  <si>
    <t>Amount Claimed</t>
  </si>
  <si>
    <t># Claims Settled</t>
  </si>
  <si>
    <t>Amount Disbursed</t>
  </si>
  <si>
    <t>INPROCESS</t>
  </si>
  <si>
    <t>VI. Marketing Activities</t>
  </si>
  <si>
    <t xml:space="preserve">1. Number of marketing sessions arranged for general public   </t>
  </si>
  <si>
    <t xml:space="preserve">2. Number of meetings with Community-based Organizations      </t>
  </si>
  <si>
    <t xml:space="preserve">3. Number of Community-based worker (LHWs, CMWs, CHWs etc.)    </t>
  </si>
  <si>
    <t xml:space="preserve">4. Number of ads in local media (print &amp; electronic)  </t>
  </si>
  <si>
    <t xml:space="preserve">5.Total meeting with Wos </t>
  </si>
  <si>
    <t xml:space="preserve">      Report Checked and Verified by:</t>
  </si>
  <si>
    <t>Name:</t>
  </si>
  <si>
    <t>Shamim Rasool</t>
  </si>
  <si>
    <t xml:space="preserve">Designation: </t>
  </si>
  <si>
    <t>Signature: …………………………………….</t>
  </si>
  <si>
    <t>Social Health Protection Programme</t>
  </si>
  <si>
    <t>Monthly Report by Health Care Providers</t>
  </si>
  <si>
    <t xml:space="preserve">   Name of Health Facility</t>
  </si>
  <si>
    <t>AKMCG/FPAP/Sehhat Foundation/DHQ/CITY</t>
  </si>
  <si>
    <t xml:space="preserve">  Type of Health Facility (Government or Private)</t>
  </si>
  <si>
    <t>Private/Government</t>
  </si>
  <si>
    <t>District</t>
  </si>
  <si>
    <t xml:space="preserve"> Reporting Month Feb</t>
  </si>
  <si>
    <t>Year</t>
  </si>
  <si>
    <t>Shamim</t>
  </si>
  <si>
    <t xml:space="preserve">Name:   </t>
  </si>
  <si>
    <t>Designation: E.O</t>
  </si>
  <si>
    <t>Sign: …………………….</t>
  </si>
  <si>
    <t xml:space="preserve">Date Submitted: </t>
  </si>
  <si>
    <t>Services Provided during reporting month</t>
  </si>
  <si>
    <t>Total Number of Beds for inpatients</t>
  </si>
  <si>
    <t>Total Admissions during reporting month</t>
  </si>
  <si>
    <t>Total bed days</t>
  </si>
  <si>
    <t>Total Occupied Bed Days (OBDs) during the month</t>
  </si>
  <si>
    <t>occupancy rate</t>
  </si>
  <si>
    <t>Number of Admissions of insured patients</t>
  </si>
  <si>
    <t>Occupied bed days by Insured patients</t>
  </si>
  <si>
    <t>Average Length of Stay (ALOS) of Insured patients</t>
  </si>
  <si>
    <t>Admissions of insured by Age Group, Gender and Cause of Admission</t>
  </si>
  <si>
    <t>Surgical/Obstetric</t>
  </si>
  <si>
    <t>Non-surgical Cases</t>
  </si>
  <si>
    <t>Under 1 Year</t>
  </si>
  <si>
    <t>14 to 49 years</t>
  </si>
  <si>
    <t>TOTAL</t>
  </si>
  <si>
    <t>Most common causes of admissions</t>
  </si>
  <si>
    <t>a. Surgical/Obstetric Cases</t>
  </si>
  <si>
    <t xml:space="preserve">    b. Non-surgical Cases</t>
  </si>
  <si>
    <t>Cause of Admission</t>
  </si>
  <si>
    <t>Number of Admissions</t>
  </si>
  <si>
    <t>Br.Asthma/bronchitis/COPD</t>
  </si>
  <si>
    <t>Pregnancy e Complications</t>
  </si>
  <si>
    <t>Fracture /Other Tuma</t>
  </si>
  <si>
    <t>Abdominal pain/Calculus Ureter</t>
  </si>
  <si>
    <t>Hypertension, benign</t>
  </si>
  <si>
    <t>CVA, late effect, unspec.</t>
  </si>
  <si>
    <t>Sinusitis, acute, NOS</t>
  </si>
  <si>
    <t xml:space="preserve">Cellulitis/abscess, </t>
  </si>
  <si>
    <t>Urinary tract infection, unspec./pyuria</t>
  </si>
  <si>
    <t>Anemia, other, unspec.</t>
  </si>
  <si>
    <t>Uterus, hypertrophy</t>
  </si>
  <si>
    <t>Superficial foreign body</t>
  </si>
  <si>
    <t>Cost of Treatment</t>
  </si>
  <si>
    <t>Type of cases</t>
  </si>
  <si>
    <t>Number of Admission</t>
  </si>
  <si>
    <t>Amount billed</t>
  </si>
  <si>
    <t>Sugical</t>
  </si>
  <si>
    <t>Non Surgical</t>
  </si>
  <si>
    <t>Total Over all</t>
  </si>
  <si>
    <t>Claims submitted and settled</t>
  </si>
  <si>
    <t>Indicator</t>
  </si>
  <si>
    <t>Number of claims</t>
  </si>
  <si>
    <t>Claims submitted during last month*</t>
  </si>
  <si>
    <t>Claims settled during reporting month</t>
  </si>
  <si>
    <t>Claims submitted during the reporting month*Inculding CMH six Reimburesments</t>
  </si>
  <si>
    <t>Cumulative claims submitted so far**including three missing  GMC reimburesmntes  last Jan-2018</t>
  </si>
  <si>
    <t>Cumulative claims rejected so far</t>
  </si>
  <si>
    <t>3 1st year &amp; 1 2nd year</t>
  </si>
  <si>
    <t>Revenues generated and utilized</t>
  </si>
  <si>
    <t>Total amount received during last month against claims from HIO</t>
  </si>
  <si>
    <t>Expenditure out the received amount</t>
  </si>
  <si>
    <t xml:space="preserve">            Purchasing drugs  (DHQ hospital)</t>
  </si>
  <si>
    <t xml:space="preserve">            Purchasing medical/surgical supplies(DHD Hospital)</t>
  </si>
  <si>
    <t xml:space="preserve">            Paying incentives to health care providers</t>
  </si>
  <si>
    <t xml:space="preserve">            Repair/maintenance of hospital</t>
  </si>
  <si>
    <t>TOTAL Expenditure</t>
  </si>
  <si>
    <t>Organisational Development</t>
  </si>
  <si>
    <t xml:space="preserve"> Total number of physicians (MOs and specialists) in hospital</t>
  </si>
  <si>
    <t xml:space="preserve"> Number of physicians trained in use of treatment protocols</t>
  </si>
  <si>
    <t xml:space="preserve"> Total number of Administrative staff including managers/MS </t>
  </si>
  <si>
    <t xml:space="preserve"> Number of Administrative staff trained in insurance related procedures</t>
  </si>
  <si>
    <t xml:space="preserve"> Total number of staff in Finance/Accounts section</t>
  </si>
  <si>
    <t xml:space="preserve"> Number of finance/account staff trained in claims management</t>
  </si>
  <si>
    <t>Report Checked and Verified by: Shamim Rasool</t>
  </si>
  <si>
    <t>Name:Shamim Rasool</t>
  </si>
  <si>
    <t>Designation:</t>
  </si>
  <si>
    <t>E.O</t>
  </si>
  <si>
    <t>Signature: ……………………</t>
  </si>
  <si>
    <t>SHPI (Eligible) Inpatient Hospitalization Report for Feb-2020</t>
  </si>
  <si>
    <t>.</t>
  </si>
  <si>
    <t xml:space="preserve">                        Hoptialization-wise Cases </t>
  </si>
  <si>
    <t>Name of Patient</t>
  </si>
  <si>
    <t>Non-Surgical Admission (as per ICD-CODE)</t>
  </si>
  <si>
    <t>Surgical admission (as per ICD-CODE)</t>
  </si>
  <si>
    <t>Gender</t>
  </si>
  <si>
    <t>Age</t>
  </si>
  <si>
    <t>Hospital type</t>
  </si>
  <si>
    <t>Date of Admission</t>
  </si>
  <si>
    <t>Date of Discharge</t>
  </si>
  <si>
    <t>Lenth of Stay</t>
  </si>
  <si>
    <t xml:space="preserve">UC/Village </t>
  </si>
  <si>
    <t>Contact No</t>
  </si>
  <si>
    <t>Claim Amount</t>
  </si>
  <si>
    <t>ROQAIQ</t>
  </si>
  <si>
    <t>sacral spasm</t>
  </si>
  <si>
    <t>GMC</t>
  </si>
  <si>
    <t>SULTANABAD</t>
  </si>
  <si>
    <t>GHAZALA QURASHI</t>
  </si>
  <si>
    <t>Fever, unspec.</t>
  </si>
  <si>
    <t>Jutial Gilgit</t>
  </si>
  <si>
    <t>SIMRAN</t>
  </si>
  <si>
    <t>Appendicitis, acute w/ gen. peritonitis</t>
  </si>
  <si>
    <t>City Hosptial Gilgit</t>
  </si>
  <si>
    <t>jaglot damote</t>
  </si>
  <si>
    <t>BUSHRA BATOOL</t>
  </si>
  <si>
    <t>Septicemia, gram-negative, unspec.</t>
  </si>
  <si>
    <t>JUTIAL PASIBAN COLONY</t>
  </si>
  <si>
    <t>DIL RUBA</t>
  </si>
  <si>
    <t>Hernia, inguinal, NOS, unilateral</t>
  </si>
  <si>
    <t>SIRAJ BEGUM</t>
  </si>
  <si>
    <t>Abortion, spontaneous, complete, uncomplicated</t>
  </si>
  <si>
    <t>Bargo pain</t>
  </si>
  <si>
    <t>BIBI FATIMA</t>
  </si>
  <si>
    <t>COPD, NOS</t>
  </si>
  <si>
    <t>NAJMA</t>
  </si>
  <si>
    <t>CHAKAR KOT GASHO</t>
  </si>
  <si>
    <t>DILBAR KHAN</t>
  </si>
  <si>
    <t>Asthma, unspec.</t>
  </si>
  <si>
    <t>jaglote</t>
  </si>
  <si>
    <t>ZAKIA</t>
  </si>
  <si>
    <t>Cholelithiasis, NOS</t>
  </si>
  <si>
    <t>ASIYA</t>
  </si>
  <si>
    <t>Abscess, bursa</t>
  </si>
  <si>
    <t>BASEEN</t>
  </si>
  <si>
    <t>TAHIRA</t>
  </si>
  <si>
    <t>KASHROT PALTANI MEHLA</t>
  </si>
  <si>
    <t>ASHINA</t>
  </si>
  <si>
    <t xml:space="preserve">PADI BANGALA </t>
  </si>
  <si>
    <t>ZAHIDA</t>
  </si>
  <si>
    <t>Calculus, ureter</t>
  </si>
  <si>
    <t>PADI DAS MAHLA</t>
  </si>
  <si>
    <t>ZARINA</t>
  </si>
  <si>
    <t>Jutial yaSIN COLONY</t>
  </si>
  <si>
    <t>SARTAJ</t>
  </si>
  <si>
    <t>Sakarqui</t>
  </si>
  <si>
    <t>MUHAMMAD ASHRAF</t>
  </si>
  <si>
    <t>MALE</t>
  </si>
  <si>
    <t>SHAROTE</t>
  </si>
  <si>
    <t>ZEESHAN ALAM</t>
  </si>
  <si>
    <t>KASHROTE</t>
  </si>
  <si>
    <t>YASIR</t>
  </si>
  <si>
    <t>Other trauma, unspec.</t>
  </si>
  <si>
    <t>JIGALOT DAROT</t>
  </si>
  <si>
    <t>YASMEEN</t>
  </si>
  <si>
    <t>PADI BANGALA</t>
  </si>
  <si>
    <t>RUBINA</t>
  </si>
  <si>
    <t>CHAMMOGER</t>
  </si>
  <si>
    <t>DIL KURSHAD</t>
  </si>
  <si>
    <t>ASthma, unspec.</t>
  </si>
  <si>
    <t>SADIYA</t>
  </si>
  <si>
    <t xml:space="preserve">SONIKOTE </t>
  </si>
  <si>
    <t>WAESSMA</t>
  </si>
  <si>
    <t>ZAIBA</t>
  </si>
  <si>
    <t>SVD</t>
  </si>
  <si>
    <t>AMAN ULLAH</t>
  </si>
  <si>
    <t xml:space="preserve">SEHHAT FOUNDATION </t>
  </si>
  <si>
    <t>Basin</t>
  </si>
  <si>
    <t>HAMAD</t>
  </si>
  <si>
    <t>Hypospadias</t>
  </si>
  <si>
    <t>ABIDA BAGUM</t>
  </si>
  <si>
    <t>DHQ Hospital Gilgit</t>
  </si>
  <si>
    <t>jalal abad</t>
  </si>
  <si>
    <t>HUMA</t>
  </si>
  <si>
    <t>Bronchitis, chronic, unspec.</t>
  </si>
  <si>
    <t>domyal</t>
  </si>
  <si>
    <t>BAHAR SHAH</t>
  </si>
  <si>
    <t>dassu</t>
  </si>
  <si>
    <t>MERAJ BEGUM</t>
  </si>
  <si>
    <t>Anemia, chronic disease, other</t>
  </si>
  <si>
    <t>KANIZ</t>
  </si>
  <si>
    <t>Fracture lower arm, healing, aftercare</t>
  </si>
  <si>
    <t>bermass</t>
  </si>
  <si>
    <t>DANISH KHTOON</t>
  </si>
  <si>
    <t>Appendicitis, acute w/o peritonitis</t>
  </si>
  <si>
    <t>jutal</t>
  </si>
  <si>
    <t>SIDRA</t>
  </si>
  <si>
    <t>konadass</t>
  </si>
  <si>
    <t>TASLEEM</t>
  </si>
  <si>
    <t>paidal</t>
  </si>
  <si>
    <t>SHER TULLAH</t>
  </si>
  <si>
    <t>JAMILA</t>
  </si>
  <si>
    <t>haiderpura</t>
  </si>
  <si>
    <t>IMRAN ALI</t>
  </si>
  <si>
    <t>Head injury, NOS</t>
  </si>
  <si>
    <t>MASS BEGUM</t>
  </si>
  <si>
    <t>HAWA NOOR</t>
  </si>
  <si>
    <t>SAKWAR</t>
  </si>
  <si>
    <t>ASMA GUL</t>
  </si>
  <si>
    <t>NALTER</t>
  </si>
  <si>
    <t>ABI KHAN</t>
  </si>
  <si>
    <t>DADUCHU</t>
  </si>
  <si>
    <t>QURBAN</t>
  </si>
  <si>
    <t>INFECTION WOUNDS</t>
  </si>
  <si>
    <t>MOMINA</t>
  </si>
  <si>
    <t>MAJINI MAULA</t>
  </si>
  <si>
    <t>UROOJ FATIMA</t>
  </si>
  <si>
    <t>AMBEELA</t>
  </si>
  <si>
    <t>amphary</t>
  </si>
  <si>
    <t>SHPI- Target/Wider Inpatient Hospitalization Report for Feb-20</t>
  </si>
  <si>
    <t xml:space="preserve">.                        Hoptialization-wise Cases </t>
  </si>
  <si>
    <t>S.No</t>
  </si>
  <si>
    <t>SYED AMIR HUSSAIN</t>
  </si>
  <si>
    <t>GILGIT</t>
  </si>
  <si>
    <t>NAIK PERVEEN</t>
  </si>
  <si>
    <t>SVD e EPI</t>
  </si>
  <si>
    <t>YOURMAS BEGUM</t>
  </si>
  <si>
    <t>Chronic ischemic heart disease, unspec.</t>
  </si>
  <si>
    <t>ROZINA</t>
  </si>
  <si>
    <t>SAJIDA BAIG</t>
  </si>
  <si>
    <t>DANYORE</t>
  </si>
  <si>
    <t>SAFINA ASLAM</t>
  </si>
  <si>
    <t>ZULFIQARABAD</t>
  </si>
  <si>
    <t>B/O NAIK</t>
  </si>
  <si>
    <t>Respiratory distress syndrome</t>
  </si>
  <si>
    <t>MEHROOPI</t>
  </si>
  <si>
    <t>ASIF KARIM</t>
  </si>
  <si>
    <t>NOOREN</t>
  </si>
  <si>
    <t>OSHIKHANDASS</t>
  </si>
  <si>
    <t>SAMARA SABA</t>
  </si>
  <si>
    <t>sonikote</t>
  </si>
  <si>
    <t>BIBI ZAINAB</t>
  </si>
  <si>
    <t>GUL ROKH AZIZ</t>
  </si>
  <si>
    <t>NIZAR</t>
  </si>
  <si>
    <t>Upper respiratory infection, acute, NOS</t>
  </si>
  <si>
    <t>AHMAD ALI GHAZI</t>
  </si>
  <si>
    <t>Seizures, simple, febrile, unspec.</t>
  </si>
  <si>
    <t>MOLA JAN</t>
  </si>
  <si>
    <t>YASIN</t>
  </si>
  <si>
    <t>WAZIR AMAN</t>
  </si>
  <si>
    <t>SARAJ UDDIN</t>
  </si>
  <si>
    <t>NASREEN BANO</t>
  </si>
  <si>
    <t>HAJI MUHAMMAD ALI</t>
  </si>
  <si>
    <t>Chronic kidney disease</t>
  </si>
  <si>
    <t>NOSEEN HAYAT</t>
  </si>
  <si>
    <t>HASINA</t>
  </si>
  <si>
    <t>B/O HASINA (new born)</t>
  </si>
  <si>
    <t>Sepsis, neonatal</t>
  </si>
  <si>
    <t>ROHAAN BAIG</t>
  </si>
  <si>
    <t>NASIR ULLAH BAIG</t>
  </si>
  <si>
    <t>Cholecystitis, acute</t>
  </si>
  <si>
    <t>0355-5610341</t>
  </si>
  <si>
    <t>AMIR KHAN</t>
  </si>
  <si>
    <t>chornic submendibular heamotea</t>
  </si>
  <si>
    <t>SHER ALI</t>
  </si>
  <si>
    <t>AKBAR AFANDI</t>
  </si>
  <si>
    <t>Upper Respiratory Tract</t>
  </si>
  <si>
    <t>Jutial</t>
  </si>
  <si>
    <t>BIBI RUKHSANA</t>
  </si>
  <si>
    <t>SHAMOLI BEGUM</t>
  </si>
  <si>
    <t>SONIKOT</t>
  </si>
  <si>
    <t>NAINA</t>
  </si>
  <si>
    <t>Gastritis, unspec. w/o hemorrhage</t>
  </si>
  <si>
    <t>ceena health</t>
  </si>
  <si>
    <t>05811-455363</t>
  </si>
  <si>
    <t>NEELUM</t>
  </si>
  <si>
    <t>AHAIL</t>
  </si>
  <si>
    <t>Pneumonia, unspec.</t>
  </si>
  <si>
    <t>SALMAN ALI SHAH</t>
  </si>
  <si>
    <t>NAKO JAN</t>
  </si>
  <si>
    <t>BABAS BEGUM</t>
  </si>
  <si>
    <t>Pancreatitis, chronic</t>
  </si>
  <si>
    <t>ALI SHAH</t>
  </si>
  <si>
    <t>LALA BEGUM</t>
  </si>
  <si>
    <t>Hernia, umbilical</t>
  </si>
  <si>
    <t>MISUL NISA</t>
  </si>
  <si>
    <t>Fistula anus</t>
  </si>
  <si>
    <t>FEmale</t>
  </si>
  <si>
    <t>BUL NIGAR</t>
  </si>
  <si>
    <t xml:space="preserve">PARI </t>
  </si>
  <si>
    <t>TAWOUS</t>
  </si>
  <si>
    <t>FARISH SHAH</t>
  </si>
  <si>
    <t>Form, other</t>
  </si>
  <si>
    <t>SAILI</t>
  </si>
  <si>
    <t>Vertigo, benign paroxysmal positional</t>
  </si>
  <si>
    <t>BIBI RAFIA</t>
  </si>
  <si>
    <t>RAD</t>
  </si>
  <si>
    <t>SIHAT AMAN</t>
  </si>
  <si>
    <t>NOOR JAN</t>
  </si>
  <si>
    <t>GULSIFAT</t>
  </si>
  <si>
    <t>CCF</t>
  </si>
  <si>
    <t>ANZEELA RAHIM</t>
  </si>
  <si>
    <t>Gastritis, alcoholic, w/o hemorrhage</t>
  </si>
  <si>
    <t>RASEED BEGUM</t>
  </si>
  <si>
    <t>BIBI NANI</t>
  </si>
  <si>
    <t>NASEEM JAN</t>
  </si>
  <si>
    <t>IZHAR</t>
  </si>
  <si>
    <t>SHAMSHAD</t>
  </si>
  <si>
    <t>RIYA</t>
  </si>
  <si>
    <t>Hemorriods</t>
  </si>
  <si>
    <t>ZAINUL ABDIN</t>
  </si>
  <si>
    <t>SAKIMA</t>
  </si>
  <si>
    <t>Paraplegia</t>
  </si>
  <si>
    <t>SHAHKIR HUSSAIN</t>
  </si>
  <si>
    <t>UROOJ</t>
  </si>
  <si>
    <t>ZAHLUM BIBI</t>
  </si>
  <si>
    <t>Hpertension</t>
  </si>
  <si>
    <t>NUSRAT BIBI</t>
  </si>
  <si>
    <t>Ascariasis</t>
  </si>
  <si>
    <t>NADIA BIBI</t>
  </si>
  <si>
    <t>SHAMIN NISA</t>
  </si>
  <si>
    <t>LAGHAL NISA</t>
  </si>
  <si>
    <t>Osteoarthrosis, knee</t>
  </si>
  <si>
    <t>AZHAR KARIM</t>
  </si>
  <si>
    <t>Jaundice</t>
  </si>
  <si>
    <t>SAIDA BIBI</t>
  </si>
  <si>
    <t>Hypothermia</t>
  </si>
  <si>
    <t>SAHAR AZAM</t>
  </si>
  <si>
    <t>Sehhat Foundation Danyore</t>
  </si>
  <si>
    <t>AMREEN</t>
  </si>
  <si>
    <t>SAHIBA BEGUM</t>
  </si>
  <si>
    <t>Pharyngitis, acute</t>
  </si>
  <si>
    <t>JAHABZAIB</t>
  </si>
  <si>
    <t>Lymph nodes, enlarged</t>
  </si>
  <si>
    <t>HAZIR NAMA BEGUM</t>
  </si>
  <si>
    <t>SAMINA PERVEEN</t>
  </si>
  <si>
    <t>ZAR NIGAR</t>
  </si>
  <si>
    <t>ANFAL HUSSAIN</t>
  </si>
  <si>
    <t>Chest pain, unspec.</t>
  </si>
  <si>
    <t>CHAND BIBI</t>
  </si>
  <si>
    <t>KHUSH BAIG</t>
  </si>
  <si>
    <t>MI, acute, anterior, NOS</t>
  </si>
  <si>
    <t>AFNAN</t>
  </si>
  <si>
    <t>JAFFAR BEGUM</t>
  </si>
  <si>
    <t>SAMIR ALI</t>
  </si>
  <si>
    <t>Thyroid nodule</t>
  </si>
  <si>
    <t>ABBIYAN ALAM</t>
  </si>
  <si>
    <t>B/O SAIMA(newbaby)</t>
  </si>
  <si>
    <t>KIRAN NAZ</t>
  </si>
  <si>
    <t>AMIN BEGUM</t>
  </si>
  <si>
    <t>PARI JAHAN</t>
  </si>
  <si>
    <t>TAI</t>
  </si>
  <si>
    <t>Burn, degree unspec.</t>
  </si>
  <si>
    <t>ZAR NISA</t>
  </si>
  <si>
    <t>Total Patients=134</t>
  </si>
  <si>
    <t>Name of Hospitals</t>
  </si>
  <si>
    <t>AGA KHAN MEDICAL CENTRE GILGIT</t>
  </si>
  <si>
    <t xml:space="preserve">Al-AZHAR SITE NOMAL ROAD, CHILMIS DAS, GILGIT NEAR KARAKURUM INTERNATIONAL UNIVERSITY (KIU), </t>
  </si>
  <si>
    <t>05811-459741</t>
  </si>
  <si>
    <t xml:space="preserve">Private </t>
  </si>
  <si>
    <t>DHQ HOSPITAL</t>
  </si>
  <si>
    <t>HOSPITAL ROAD, GILGIT</t>
  </si>
  <si>
    <t>05811-920253</t>
  </si>
  <si>
    <t>CITY HOSPITAL</t>
  </si>
  <si>
    <t>RIVER VIEW ROAD, GILGIT</t>
  </si>
  <si>
    <t>05811-920577</t>
  </si>
  <si>
    <t>SEHAT FOUNDATION HOSPITAL</t>
  </si>
  <si>
    <t>MAIN KKH, SHARKOT, DANYORE, GILGIT</t>
  </si>
  <si>
    <t>05811-459997, 05811-456977</t>
  </si>
  <si>
    <t>Private NGO</t>
  </si>
  <si>
    <t>FAMILY HEALTH CENTRE, GILGIT</t>
  </si>
  <si>
    <t>ZULFIQARABAD,GILGIT</t>
  </si>
  <si>
    <t>05811-920331</t>
  </si>
  <si>
    <t>Province</t>
  </si>
  <si>
    <t>Districts</t>
  </si>
  <si>
    <t>Month</t>
  </si>
  <si>
    <t>Name of Districts</t>
  </si>
  <si>
    <t>Estimated population</t>
  </si>
  <si>
    <t>Population of beneficiaries</t>
  </si>
  <si>
    <t># households beneficiary</t>
  </si>
  <si>
    <t xml:space="preserve">Khyber Pakhtunkhwa </t>
  </si>
  <si>
    <t>Mardan</t>
  </si>
  <si>
    <t>January</t>
  </si>
  <si>
    <t>Chitral</t>
  </si>
  <si>
    <t>Kohat</t>
  </si>
  <si>
    <t>February</t>
  </si>
  <si>
    <t>Malakand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</si>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</sst>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8">
    <numFmt numFmtId="176" formatCode="_ * #,##0.00_ ;_ * \-#,##0.00_ ;_ * &quot;-&quot;??_ ;_ @_ "/>
    <numFmt numFmtId="8" formatCode="&quot;£&quot;#,##0.00;[Red]\-&quot;£&quot;#,##0.00"/>
    <numFmt numFmtId="177" formatCode="[$-409]d\-mmm\-yyyy;@"/>
    <numFmt numFmtId="43" formatCode="_-* #,##0.00_-;\-* #,##0.00_-;_-* &quot;-&quot;??_-;_-@_-"/>
    <numFmt numFmtId="41" formatCode="_-* #,##0_-;\-* #,##0_-;_-* &quot;-&quot;_-;_-@_-"/>
    <numFmt numFmtId="42" formatCode="_-&quot;£&quot;* #,##0_-;\-&quot;£&quot;* #,##0_-;_-&quot;£&quot;* &quot;-&quot;_-;_-@_-"/>
    <numFmt numFmtId="178" formatCode="dd\-mmm\-yy"/>
    <numFmt numFmtId="44" formatCode="_-&quot;£&quot;* #,##0.00_-;\-&quot;£&quot;* #,##0.00_-;_-&quot;£&quot;* &quot;-&quot;??_-;_-@_-"/>
    <numFmt numFmtId="179" formatCode="_(* #,##0.00_);_(* \(#,##0.00\);_(* &quot;-&quot;??_);_(@_)"/>
    <numFmt numFmtId="180" formatCode="dd\-mmm"/>
    <numFmt numFmtId="181" formatCode="0.00_ "/>
    <numFmt numFmtId="182" formatCode="[$-409]dd\-mmm\-yy;@"/>
    <numFmt numFmtId="183" formatCode="_ * #,##0_ ;_ * \-#,##0_ ;_ * &quot;-&quot;??_ ;_ @_ "/>
    <numFmt numFmtId="184" formatCode="[$-409]d\-mmm\-yy;@"/>
    <numFmt numFmtId="185" formatCode="0.0"/>
    <numFmt numFmtId="186" formatCode="0_ "/>
    <numFmt numFmtId="187" formatCode="_(* #,##0_);_(* \(#,##0\);_(* &quot;-&quot;??_);_(@_)"/>
    <numFmt numFmtId="188" formatCode="_(* #,##0_);_(* \(#,##0\);_(* &quot;-&quot;_);_(@_)"/>
  </numFmts>
  <fonts count="83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sz val="12"/>
      <color theme="1"/>
      <name val="Calibri"/>
      <charset val="134"/>
    </font>
    <font>
      <sz val="10"/>
      <color rgb="FF000000"/>
      <name val="Calibri"/>
      <charset val="134"/>
    </font>
    <font>
      <b/>
      <sz val="11"/>
      <color indexed="9"/>
      <name val="Verdana"/>
      <charset val="134"/>
    </font>
    <font>
      <sz val="10"/>
      <color indexed="8"/>
      <name val="Verdana"/>
      <charset val="134"/>
    </font>
    <font>
      <sz val="10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9"/>
      <color theme="1"/>
      <name val="Verdana"/>
      <charset val="134"/>
    </font>
    <font>
      <b/>
      <i/>
      <sz val="9"/>
      <name val="Verdana"/>
      <charset val="134"/>
    </font>
    <font>
      <b/>
      <sz val="10"/>
      <name val="Verdana"/>
      <charset val="134"/>
    </font>
    <font>
      <b/>
      <sz val="8"/>
      <color theme="1"/>
      <name val="Verdana"/>
      <charset val="134"/>
    </font>
    <font>
      <b/>
      <sz val="8"/>
      <name val="Verdana"/>
      <charset val="134"/>
    </font>
    <font>
      <sz val="10"/>
      <color theme="1"/>
      <name val="Calibri"/>
      <charset val="134"/>
      <scheme val="minor"/>
    </font>
    <font>
      <sz val="10"/>
      <name val="Arial"/>
      <charset val="0"/>
    </font>
    <font>
      <sz val="10"/>
      <name val="Arial"/>
      <family val="2"/>
      <charset val="0"/>
    </font>
    <font>
      <sz val="11"/>
      <name val="Calibri"/>
      <charset val="0"/>
    </font>
    <font>
      <sz val="9"/>
      <color indexed="8"/>
      <name val="Verdana"/>
      <charset val="0"/>
    </font>
    <font>
      <sz val="9"/>
      <color theme="1"/>
      <name val="Verdana"/>
      <charset val="0"/>
    </font>
    <font>
      <sz val="10"/>
      <color indexed="8"/>
      <name val="Arial"/>
      <family val="2"/>
      <charset val="0"/>
    </font>
    <font>
      <b/>
      <sz val="10"/>
      <color theme="1"/>
      <name val="Verdana"/>
      <charset val="134"/>
    </font>
    <font>
      <sz val="10"/>
      <name val="Calibri"/>
      <charset val="134"/>
      <scheme val="minor"/>
    </font>
    <font>
      <sz val="10"/>
      <color theme="1"/>
      <name val="Arial"/>
      <charset val="134"/>
    </font>
    <font>
      <b/>
      <sz val="10"/>
      <color theme="0"/>
      <name val="Verdana"/>
      <charset val="134"/>
    </font>
    <font>
      <sz val="10"/>
      <name val="Arial"/>
      <charset val="134"/>
    </font>
    <font>
      <sz val="10"/>
      <color theme="1"/>
      <name val="Calibri"/>
      <family val="2"/>
      <charset val="0"/>
      <scheme val="minor"/>
    </font>
    <font>
      <b/>
      <sz val="10"/>
      <color indexed="8"/>
      <name val="Calibri"/>
      <family val="2"/>
      <charset val="0"/>
    </font>
    <font>
      <b/>
      <sz val="9"/>
      <color indexed="8"/>
      <name val="Calibri"/>
      <family val="2"/>
      <charset val="0"/>
    </font>
    <font>
      <b/>
      <sz val="10"/>
      <color indexed="8"/>
      <name val="Arial"/>
      <family val="2"/>
      <charset val="0"/>
    </font>
    <font>
      <sz val="8"/>
      <color theme="1"/>
      <name val="Calibri"/>
      <family val="2"/>
      <charset val="0"/>
      <scheme val="minor"/>
    </font>
    <font>
      <sz val="10"/>
      <color indexed="8"/>
      <name val="Calibri"/>
      <family val="2"/>
      <charset val="0"/>
    </font>
    <font>
      <sz val="11"/>
      <color indexed="8"/>
      <name val="Calibri"/>
      <family val="2"/>
      <charset val="0"/>
    </font>
    <font>
      <sz val="11"/>
      <color indexed="8"/>
      <name val="Arial"/>
      <family val="2"/>
      <charset val="0"/>
    </font>
    <font>
      <sz val="11"/>
      <name val="Arial"/>
      <family val="2"/>
      <charset val="0"/>
    </font>
    <font>
      <sz val="11"/>
      <name val="Calibri"/>
      <family val="2"/>
      <charset val="0"/>
    </font>
    <font>
      <sz val="10"/>
      <name val="Calibri"/>
      <family val="2"/>
      <charset val="0"/>
    </font>
    <font>
      <sz val="12"/>
      <name val="Arial"/>
      <family val="2"/>
      <charset val="0"/>
    </font>
    <font>
      <sz val="12"/>
      <name val="Arial"/>
      <charset val="0"/>
    </font>
    <font>
      <b/>
      <sz val="11"/>
      <color indexed="8"/>
      <name val="Calibri"/>
      <family val="2"/>
      <charset val="0"/>
    </font>
    <font>
      <sz val="8"/>
      <name val="Arial"/>
      <family val="2"/>
      <charset val="0"/>
    </font>
    <font>
      <sz val="8"/>
      <color indexed="8"/>
      <name val="Calibri"/>
      <family val="2"/>
      <charset val="0"/>
    </font>
    <font>
      <b/>
      <sz val="10"/>
      <color theme="1"/>
      <name val="Calibri"/>
      <charset val="0"/>
      <scheme val="minor"/>
    </font>
    <font>
      <sz val="10"/>
      <color theme="1"/>
      <name val="Calibri"/>
      <charset val="0"/>
      <scheme val="minor"/>
    </font>
    <font>
      <sz val="10"/>
      <color rgb="FF000000"/>
      <name val="Arial"/>
      <charset val="134"/>
    </font>
    <font>
      <b/>
      <sz val="10"/>
      <color theme="1"/>
      <name val="Arial"/>
      <charset val="134"/>
    </font>
    <font>
      <sz val="8"/>
      <name val="Arial"/>
      <charset val="0"/>
    </font>
    <font>
      <sz val="11"/>
      <color theme="1"/>
      <name val="Calibri"/>
      <charset val="0"/>
      <scheme val="minor"/>
    </font>
    <font>
      <sz val="11"/>
      <name val="Calibri"/>
      <charset val="134"/>
    </font>
    <font>
      <b/>
      <sz val="10"/>
      <color theme="1"/>
      <name val="Calibri"/>
      <charset val="134"/>
      <scheme val="minor"/>
    </font>
    <font>
      <sz val="14"/>
      <color theme="1"/>
      <name val="Verdana"/>
      <charset val="134"/>
    </font>
    <font>
      <sz val="10"/>
      <color theme="1"/>
      <name val="Verdana"/>
      <charset val="134"/>
    </font>
    <font>
      <b/>
      <sz val="9"/>
      <color theme="1"/>
      <name val="Verdana"/>
      <charset val="134"/>
    </font>
    <font>
      <sz val="9"/>
      <name val="Verdana"/>
      <charset val="134"/>
    </font>
    <font>
      <sz val="8"/>
      <color theme="1"/>
      <name val="Verdana"/>
      <charset val="134"/>
    </font>
    <font>
      <sz val="9"/>
      <color theme="1"/>
      <name val="Calibri"/>
      <charset val="134"/>
      <scheme val="minor"/>
    </font>
    <font>
      <b/>
      <i/>
      <sz val="9"/>
      <color theme="1"/>
      <name val="Verdana"/>
      <charset val="134"/>
    </font>
    <font>
      <i/>
      <sz val="10"/>
      <color theme="1"/>
      <name val="Verdana"/>
      <charset val="134"/>
    </font>
    <font>
      <sz val="9"/>
      <color theme="1"/>
      <name val="Arial"/>
      <charset val="134"/>
    </font>
    <font>
      <b/>
      <sz val="9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1"/>
      <color theme="1"/>
      <name val="Symbol"/>
      <charset val="2"/>
    </font>
    <font>
      <sz val="9"/>
      <name val="Arial"/>
      <charset val="134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indexed="8"/>
      <name val="Calibri"/>
      <charset val="134"/>
    </font>
    <font>
      <sz val="11"/>
      <color theme="1"/>
      <name val="Calibri"/>
      <charset val="134"/>
    </font>
  </fonts>
  <fills count="4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rgb="FFFFFFFF"/>
      </right>
      <top/>
      <bottom style="medium">
        <color auto="1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rgb="FFFFFFFF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32">
    <xf numFmtId="0" fontId="0" fillId="0" borderId="0"/>
    <xf numFmtId="0" fontId="47" fillId="23" borderId="0" applyNumberFormat="0" applyBorder="0" applyAlignment="0" applyProtection="0">
      <alignment vertical="center"/>
    </xf>
    <xf numFmtId="0" fontId="25" fillId="0" borderId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8" fontId="25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5" fillId="0" borderId="64" applyNumberFormat="0" applyFill="0" applyAlignment="0" applyProtection="0">
      <alignment vertical="center"/>
    </xf>
    <xf numFmtId="0" fontId="25" fillId="0" borderId="0"/>
    <xf numFmtId="0" fontId="80" fillId="33" borderId="67" applyNumberFormat="0" applyAlignment="0" applyProtection="0">
      <alignment vertical="center"/>
    </xf>
    <xf numFmtId="0" fontId="0" fillId="28" borderId="65" applyNumberFormat="0" applyFont="0" applyAlignment="0" applyProtection="0">
      <alignment vertical="center"/>
    </xf>
    <xf numFmtId="8" fontId="25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25" fillId="0" borderId="0"/>
    <xf numFmtId="0" fontId="0" fillId="0" borderId="0"/>
    <xf numFmtId="0" fontId="69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5" fillId="0" borderId="0"/>
    <xf numFmtId="43" fontId="81" fillId="0" borderId="0" applyFont="0" applyFill="0" applyBorder="0" applyAlignment="0" applyProtection="0"/>
    <xf numFmtId="0" fontId="77" fillId="0" borderId="64" applyNumberFormat="0" applyFill="0" applyAlignment="0" applyProtection="0">
      <alignment vertical="center"/>
    </xf>
    <xf numFmtId="0" fontId="25" fillId="0" borderId="0"/>
    <xf numFmtId="0" fontId="63" fillId="0" borderId="61" applyNumberFormat="0" applyFill="0" applyAlignment="0" applyProtection="0">
      <alignment vertical="center"/>
    </xf>
    <xf numFmtId="0" fontId="25" fillId="0" borderId="0"/>
    <xf numFmtId="0" fontId="25" fillId="0" borderId="0"/>
    <xf numFmtId="0" fontId="63" fillId="0" borderId="0" applyNumberFormat="0" applyFill="0" applyBorder="0" applyAlignment="0" applyProtection="0">
      <alignment vertical="center"/>
    </xf>
    <xf numFmtId="0" fontId="71" fillId="20" borderId="62" applyNumberFormat="0" applyAlignment="0" applyProtection="0">
      <alignment vertical="center"/>
    </xf>
    <xf numFmtId="0" fontId="25" fillId="0" borderId="0"/>
    <xf numFmtId="0" fontId="25" fillId="0" borderId="0"/>
    <xf numFmtId="0" fontId="67" fillId="14" borderId="0" applyNumberFormat="0" applyBorder="0" applyAlignment="0" applyProtection="0">
      <alignment vertical="center"/>
    </xf>
    <xf numFmtId="0" fontId="25" fillId="0" borderId="0"/>
    <xf numFmtId="0" fontId="64" fillId="13" borderId="0" applyNumberFormat="0" applyBorder="0" applyAlignment="0" applyProtection="0">
      <alignment vertical="center"/>
    </xf>
    <xf numFmtId="0" fontId="68" fillId="16" borderId="60" applyNumberFormat="0" applyAlignment="0" applyProtection="0">
      <alignment vertical="center"/>
    </xf>
    <xf numFmtId="0" fontId="72" fillId="16" borderId="62" applyNumberFormat="0" applyAlignment="0" applyProtection="0">
      <alignment vertical="center"/>
    </xf>
    <xf numFmtId="0" fontId="25" fillId="0" borderId="0"/>
    <xf numFmtId="0" fontId="47" fillId="36" borderId="0" applyNumberFormat="0" applyBorder="0" applyAlignment="0" applyProtection="0">
      <alignment vertical="center"/>
    </xf>
    <xf numFmtId="0" fontId="74" fillId="0" borderId="63" applyNumberFormat="0" applyFill="0" applyAlignment="0" applyProtection="0">
      <alignment vertical="center"/>
    </xf>
    <xf numFmtId="0" fontId="79" fillId="0" borderId="66" applyNumberFormat="0" applyFill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8" fillId="29" borderId="0" applyNumberFormat="0" applyBorder="0" applyAlignment="0" applyProtection="0">
      <alignment vertical="center"/>
    </xf>
    <xf numFmtId="176" fontId="25" fillId="0" borderId="0" applyFont="0" applyFill="0" applyBorder="0" applyAlignment="0" applyProtection="0"/>
    <xf numFmtId="0" fontId="64" fillId="1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35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17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/>
    <xf numFmtId="43" fontId="0" fillId="0" borderId="0" applyFont="0" applyFill="0" applyBorder="0" applyAlignment="0" applyProtection="0"/>
    <xf numFmtId="17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9" fontId="8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81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176" fontId="16" fillId="0" borderId="0" applyFont="0" applyFill="0" applyBorder="0" applyAlignment="0" applyProtection="0"/>
    <xf numFmtId="0" fontId="16" fillId="0" borderId="0"/>
  </cellStyleXfs>
  <cellXfs count="73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177" fontId="11" fillId="0" borderId="0" xfId="0" applyNumberFormat="1" applyFont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1" xfId="120" applyFont="1" applyFill="1" applyBorder="1" applyAlignment="1" applyProtection="1">
      <alignment horizontal="center" vertical="center"/>
      <protection locked="0"/>
    </xf>
    <xf numFmtId="1" fontId="13" fillId="3" borderId="11" xfId="13" applyNumberFormat="1" applyFont="1" applyFill="1" applyBorder="1" applyAlignment="1" applyProtection="1">
      <alignment horizontal="right" vertic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5" fillId="4" borderId="1" xfId="92" applyFont="1" applyFill="1" applyBorder="1" applyAlignment="1"/>
    <xf numFmtId="0" fontId="15" fillId="5" borderId="1" xfId="0" applyFont="1" applyFill="1" applyBorder="1" applyAlignment="1"/>
    <xf numFmtId="0" fontId="15" fillId="4" borderId="1" xfId="76" applyFont="1" applyFill="1" applyBorder="1" applyAlignment="1"/>
    <xf numFmtId="0" fontId="15" fillId="4" borderId="1" xfId="92" applyFont="1" applyFill="1" applyBorder="1" applyAlignment="1">
      <alignment vertical="top"/>
    </xf>
    <xf numFmtId="1" fontId="15" fillId="4" borderId="1" xfId="92" applyNumberFormat="1" applyFont="1" applyFill="1" applyBorder="1" applyAlignment="1"/>
    <xf numFmtId="0" fontId="15" fillId="4" borderId="1" xfId="76" applyFont="1" applyFill="1" applyBorder="1" applyAlignment="1">
      <alignment vertical="top"/>
    </xf>
    <xf numFmtId="177" fontId="15" fillId="4" borderId="1" xfId="76" applyNumberFormat="1" applyFont="1" applyFill="1" applyBorder="1" applyAlignment="1">
      <alignment vertical="top"/>
    </xf>
    <xf numFmtId="0" fontId="16" fillId="4" borderId="1" xfId="92" applyFont="1" applyFill="1" applyBorder="1" applyAlignment="1"/>
    <xf numFmtId="0" fontId="16" fillId="4" borderId="1" xfId="0" applyFont="1" applyFill="1" applyBorder="1" applyAlignment="1">
      <alignment vertical="top"/>
    </xf>
    <xf numFmtId="0" fontId="0" fillId="5" borderId="1" xfId="0" applyFill="1" applyBorder="1"/>
    <xf numFmtId="0" fontId="16" fillId="4" borderId="1" xfId="92" applyFont="1" applyFill="1" applyBorder="1" applyAlignment="1">
      <alignment vertical="top"/>
    </xf>
    <xf numFmtId="1" fontId="16" fillId="4" borderId="1" xfId="92" applyNumberFormat="1" applyFont="1" applyFill="1" applyBorder="1" applyAlignment="1"/>
    <xf numFmtId="0" fontId="16" fillId="4" borderId="1" xfId="76" applyFont="1" applyFill="1" applyBorder="1" applyAlignment="1">
      <alignment vertical="top"/>
    </xf>
    <xf numFmtId="177" fontId="16" fillId="4" borderId="1" xfId="76" applyNumberFormat="1" applyFont="1" applyFill="1" applyBorder="1" applyAlignment="1">
      <alignment vertical="top"/>
    </xf>
    <xf numFmtId="0" fontId="15" fillId="4" borderId="1" xfId="83" applyFont="1" applyFill="1" applyBorder="1" applyAlignment="1" applyProtection="1">
      <alignment vertical="top"/>
      <protection locked="0"/>
    </xf>
    <xf numFmtId="0" fontId="15" fillId="4" borderId="1" xfId="0" applyFont="1" applyFill="1" applyBorder="1" applyAlignment="1" applyProtection="1">
      <alignment vertical="top"/>
      <protection locked="0"/>
    </xf>
    <xf numFmtId="0" fontId="15" fillId="4" borderId="1" xfId="105" applyFont="1" applyFill="1" applyBorder="1" applyAlignment="1">
      <alignment vertical="top"/>
    </xf>
    <xf numFmtId="177" fontId="15" fillId="4" borderId="1" xfId="105" applyNumberFormat="1" applyFont="1" applyFill="1" applyBorder="1" applyAlignment="1" applyProtection="1">
      <alignment vertical="top"/>
      <protection locked="0"/>
    </xf>
    <xf numFmtId="0" fontId="17" fillId="4" borderId="1" xfId="105" applyFont="1" applyFill="1" applyBorder="1" applyAlignment="1" applyProtection="1">
      <alignment vertical="top"/>
      <protection locked="0"/>
    </xf>
    <xf numFmtId="0" fontId="15" fillId="4" borderId="1" xfId="105" applyFont="1" applyFill="1" applyBorder="1" applyAlignment="1" applyProtection="1">
      <alignment vertical="top"/>
      <protection locked="0"/>
    </xf>
    <xf numFmtId="0" fontId="18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vertical="top"/>
    </xf>
    <xf numFmtId="177" fontId="15" fillId="4" borderId="1" xfId="0" applyNumberFormat="1" applyFont="1" applyFill="1" applyBorder="1" applyAlignment="1">
      <alignment vertical="top"/>
    </xf>
    <xf numFmtId="0" fontId="15" fillId="4" borderId="1" xfId="0" applyFont="1" applyFill="1" applyBorder="1" applyAlignment="1">
      <alignment horizontal="left" vertical="top"/>
    </xf>
    <xf numFmtId="0" fontId="15" fillId="4" borderId="1" xfId="0" applyFont="1" applyFill="1" applyBorder="1" applyAlignment="1"/>
    <xf numFmtId="0" fontId="15" fillId="4" borderId="1" xfId="84" applyFont="1" applyFill="1" applyBorder="1" applyAlignment="1">
      <alignment vertical="top"/>
    </xf>
    <xf numFmtId="0" fontId="15" fillId="4" borderId="1" xfId="84" applyFont="1" applyFill="1" applyBorder="1" applyAlignment="1"/>
    <xf numFmtId="0" fontId="15" fillId="4" borderId="1" xfId="84" applyFont="1" applyFill="1" applyBorder="1" applyAlignment="1" applyProtection="1">
      <alignment vertical="top"/>
      <protection locked="0"/>
    </xf>
    <xf numFmtId="177" fontId="15" fillId="4" borderId="1" xfId="84" applyNumberFormat="1" applyFont="1" applyFill="1" applyBorder="1" applyAlignment="1">
      <alignment vertical="top"/>
    </xf>
    <xf numFmtId="0" fontId="19" fillId="4" borderId="1" xfId="0" applyFont="1" applyFill="1" applyBorder="1" applyAlignment="1">
      <alignment horizontal="left"/>
    </xf>
    <xf numFmtId="182" fontId="15" fillId="4" borderId="1" xfId="0" applyNumberFormat="1" applyFont="1" applyFill="1" applyBorder="1" applyAlignment="1"/>
    <xf numFmtId="182" fontId="15" fillId="4" borderId="1" xfId="0" applyNumberFormat="1" applyFont="1" applyFill="1" applyBorder="1" applyAlignment="1">
      <alignment vertical="top"/>
    </xf>
    <xf numFmtId="183" fontId="15" fillId="4" borderId="1" xfId="46" applyNumberFormat="1" applyFont="1" applyFill="1" applyBorder="1" applyAlignment="1">
      <alignment vertical="top"/>
    </xf>
    <xf numFmtId="184" fontId="15" fillId="4" borderId="1" xfId="0" applyNumberFormat="1" applyFont="1" applyFill="1" applyBorder="1" applyAlignment="1"/>
    <xf numFmtId="0" fontId="16" fillId="4" borderId="1" xfId="0" applyFont="1" applyFill="1" applyBorder="1" applyAlignment="1">
      <alignment vertical="top"/>
    </xf>
    <xf numFmtId="0" fontId="16" fillId="4" borderId="1" xfId="0" applyFont="1" applyFill="1" applyBorder="1" applyAlignment="1" applyProtection="1">
      <alignment vertical="top"/>
      <protection locked="0"/>
    </xf>
    <xf numFmtId="0" fontId="16" fillId="4" borderId="1" xfId="83" applyFont="1" applyFill="1" applyBorder="1" applyAlignment="1" applyProtection="1">
      <alignment vertical="top"/>
      <protection locked="0"/>
    </xf>
    <xf numFmtId="183" fontId="16" fillId="4" borderId="1" xfId="3" applyNumberFormat="1" applyFill="1" applyBorder="1" applyAlignment="1">
      <alignment vertical="top"/>
    </xf>
    <xf numFmtId="184" fontId="16" fillId="4" borderId="1" xfId="0" applyNumberFormat="1" applyFont="1" applyFill="1" applyBorder="1" applyAlignment="1"/>
    <xf numFmtId="0" fontId="16" fillId="4" borderId="1" xfId="0" applyFont="1" applyFill="1" applyBorder="1" applyAlignment="1"/>
    <xf numFmtId="184" fontId="16" fillId="4" borderId="1" xfId="0" applyNumberFormat="1" applyFont="1" applyFill="1" applyBorder="1" applyAlignment="1"/>
    <xf numFmtId="183" fontId="16" fillId="4" borderId="1" xfId="3" applyNumberFormat="1" applyFont="1" applyFill="1" applyBorder="1" applyAlignment="1">
      <alignment vertical="top"/>
    </xf>
    <xf numFmtId="0" fontId="16" fillId="4" borderId="1" xfId="0" applyFont="1" applyFill="1" applyBorder="1" applyAlignment="1"/>
    <xf numFmtId="1" fontId="16" fillId="4" borderId="1" xfId="0" applyNumberFormat="1" applyFont="1" applyFill="1" applyBorder="1" applyAlignment="1"/>
    <xf numFmtId="0" fontId="20" fillId="4" borderId="1" xfId="0" applyFont="1" applyFill="1" applyBorder="1" applyAlignment="1">
      <alignment horizontal="left"/>
    </xf>
    <xf numFmtId="183" fontId="16" fillId="4" borderId="1" xfId="130" applyNumberFormat="1" applyFont="1" applyFill="1" applyBorder="1" applyAlignment="1" applyProtection="1">
      <alignment vertical="top"/>
      <protection locked="0"/>
    </xf>
    <xf numFmtId="0" fontId="15" fillId="6" borderId="0" xfId="0" applyFont="1" applyFill="1" applyAlignment="1">
      <alignment vertical="top"/>
    </xf>
    <xf numFmtId="0" fontId="15" fillId="4" borderId="0" xfId="0" applyFont="1" applyFill="1" applyAlignment="1" applyProtection="1">
      <alignment vertical="top"/>
      <protection locked="0"/>
    </xf>
    <xf numFmtId="0" fontId="15" fillId="0" borderId="0" xfId="0" applyFont="1" applyFill="1" applyAlignment="1"/>
    <xf numFmtId="0" fontId="15" fillId="0" borderId="0" xfId="0" applyFont="1" applyFill="1" applyAlignment="1">
      <alignment vertical="top"/>
    </xf>
    <xf numFmtId="183" fontId="15" fillId="0" borderId="0" xfId="46" applyNumberFormat="1" applyFont="1" applyAlignment="1">
      <alignment vertical="top"/>
    </xf>
    <xf numFmtId="184" fontId="15" fillId="0" borderId="0" xfId="0" applyNumberFormat="1" applyFont="1" applyFill="1" applyAlignment="1"/>
    <xf numFmtId="0" fontId="21" fillId="4" borderId="0" xfId="0" applyFont="1" applyFill="1" applyAlignment="1">
      <alignment horizontal="center" vertical="center"/>
    </xf>
    <xf numFmtId="0" fontId="22" fillId="0" borderId="0" xfId="0" applyFont="1" applyBorder="1" applyAlignment="1">
      <alignment vertical="top"/>
    </xf>
    <xf numFmtId="183" fontId="22" fillId="0" borderId="0" xfId="46" applyNumberFormat="1" applyFont="1" applyBorder="1" applyAlignment="1">
      <alignment vertical="top"/>
    </xf>
    <xf numFmtId="182" fontId="14" fillId="0" borderId="0" xfId="0" applyNumberFormat="1" applyFont="1" applyBorder="1"/>
    <xf numFmtId="0" fontId="10" fillId="4" borderId="0" xfId="0" applyFont="1" applyFill="1" applyAlignment="1" applyProtection="1">
      <alignment vertical="center"/>
      <protection locked="0"/>
    </xf>
    <xf numFmtId="0" fontId="10" fillId="4" borderId="12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top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120" applyFont="1" applyFill="1" applyBorder="1" applyAlignment="1" applyProtection="1">
      <alignment horizontal="center" vertical="center"/>
      <protection locked="0"/>
    </xf>
    <xf numFmtId="1" fontId="13" fillId="3" borderId="1" xfId="13" applyNumberFormat="1" applyFont="1" applyFill="1" applyBorder="1" applyAlignment="1" applyProtection="1">
      <alignment horizontal="right" vertical="center"/>
      <protection locked="0"/>
    </xf>
    <xf numFmtId="0" fontId="23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/>
    <xf numFmtId="0" fontId="16" fillId="4" borderId="1" xfId="90" applyFont="1" applyFill="1" applyBorder="1" applyAlignment="1"/>
    <xf numFmtId="1" fontId="20" fillId="4" borderId="1" xfId="0" applyNumberFormat="1" applyFont="1" applyFill="1" applyBorder="1" applyAlignment="1">
      <alignment horizontal="left"/>
    </xf>
    <xf numFmtId="1" fontId="20" fillId="4" borderId="1" xfId="0" applyNumberFormat="1" applyFont="1" applyFill="1" applyBorder="1" applyAlignment="1">
      <alignment horizontal="right"/>
    </xf>
    <xf numFmtId="0" fontId="16" fillId="4" borderId="1" xfId="0" applyFont="1" applyFill="1" applyBorder="1" applyAlignment="1">
      <alignment vertical="top"/>
    </xf>
    <xf numFmtId="0" fontId="20" fillId="4" borderId="1" xfId="0" applyFont="1" applyFill="1" applyBorder="1" applyAlignment="1">
      <alignment horizontal="left"/>
    </xf>
    <xf numFmtId="0" fontId="16" fillId="4" borderId="1" xfId="0" applyFont="1" applyFill="1" applyBorder="1" applyAlignment="1"/>
    <xf numFmtId="0" fontId="16" fillId="4" borderId="1" xfId="0" applyFont="1" applyFill="1" applyBorder="1" applyAlignment="1">
      <alignment horizontal="left"/>
    </xf>
    <xf numFmtId="0" fontId="8" fillId="0" borderId="0" xfId="0" applyFont="1"/>
    <xf numFmtId="177" fontId="24" fillId="0" borderId="0" xfId="0" applyNumberFormat="1" applyFont="1" applyAlignment="1">
      <alignment horizontal="center" vertical="center" wrapText="1"/>
    </xf>
    <xf numFmtId="177" fontId="13" fillId="3" borderId="1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horizontal="center" vertical="center" wrapText="1"/>
    </xf>
    <xf numFmtId="177" fontId="22" fillId="0" borderId="0" xfId="110" applyNumberFormat="1" applyFont="1" applyAlignment="1" applyProtection="1">
      <alignment vertical="top"/>
      <protection locked="0"/>
    </xf>
    <xf numFmtId="177" fontId="25" fillId="0" borderId="0" xfId="110" applyNumberFormat="1" applyAlignment="1" applyProtection="1">
      <alignment vertical="top"/>
      <protection locked="0"/>
    </xf>
    <xf numFmtId="0" fontId="25" fillId="0" borderId="0" xfId="0" applyFont="1" applyAlignment="1">
      <alignment vertical="top"/>
    </xf>
    <xf numFmtId="1" fontId="15" fillId="4" borderId="1" xfId="0" applyNumberFormat="1" applyFont="1" applyFill="1" applyBorder="1" applyAlignment="1" applyProtection="1">
      <alignment vertical="top"/>
      <protection locked="0"/>
    </xf>
    <xf numFmtId="176" fontId="15" fillId="4" borderId="1" xfId="72" applyNumberFormat="1" applyFont="1" applyFill="1" applyBorder="1" applyAlignment="1" applyProtection="1">
      <alignment vertical="top"/>
      <protection locked="0"/>
    </xf>
    <xf numFmtId="0" fontId="0" fillId="6" borderId="0" xfId="0" applyFill="1" applyAlignment="1">
      <alignment vertical="top"/>
    </xf>
    <xf numFmtId="177" fontId="0" fillId="6" borderId="0" xfId="0" applyNumberFormat="1" applyFill="1" applyAlignment="1">
      <alignment vertical="top"/>
    </xf>
    <xf numFmtId="1" fontId="16" fillId="4" borderId="1" xfId="0" applyNumberFormat="1" applyFont="1" applyFill="1" applyBorder="1" applyAlignment="1" applyProtection="1">
      <alignment vertical="top"/>
      <protection locked="0"/>
    </xf>
    <xf numFmtId="176" fontId="26" fillId="4" borderId="1" xfId="3" applyNumberFormat="1" applyFont="1" applyFill="1" applyBorder="1"/>
    <xf numFmtId="176" fontId="15" fillId="4" borderId="1" xfId="72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177" fontId="0" fillId="0" borderId="0" xfId="0" applyNumberFormat="1" applyAlignment="1">
      <alignment vertical="top"/>
    </xf>
    <xf numFmtId="178" fontId="15" fillId="4" borderId="1" xfId="0" applyNumberFormat="1" applyFont="1" applyFill="1" applyBorder="1" applyAlignment="1"/>
    <xf numFmtId="0" fontId="0" fillId="6" borderId="0" xfId="76" applyFont="1" applyFill="1" applyAlignment="1">
      <alignment vertical="top"/>
    </xf>
    <xf numFmtId="177" fontId="0" fillId="6" borderId="0" xfId="76" applyNumberFormat="1" applyFont="1" applyFill="1" applyAlignment="1">
      <alignment vertical="top"/>
    </xf>
    <xf numFmtId="176" fontId="0" fillId="4" borderId="0" xfId="46" applyFont="1" applyFill="1" applyAlignment="1" applyProtection="1">
      <alignment vertical="top"/>
      <protection locked="0"/>
    </xf>
    <xf numFmtId="0" fontId="0" fillId="4" borderId="0" xfId="76" applyFont="1" applyFill="1" applyAlignment="1">
      <alignment vertical="top"/>
    </xf>
    <xf numFmtId="182" fontId="0" fillId="4" borderId="0" xfId="76" applyNumberFormat="1" applyFont="1" applyFill="1" applyAlignment="1">
      <alignment vertical="top"/>
    </xf>
    <xf numFmtId="0" fontId="0" fillId="4" borderId="0" xfId="0" applyFill="1" applyAlignment="1">
      <alignment vertical="top"/>
    </xf>
    <xf numFmtId="182" fontId="0" fillId="4" borderId="0" xfId="0" applyNumberFormat="1" applyFill="1"/>
    <xf numFmtId="0" fontId="0" fillId="4" borderId="0" xfId="0" applyFill="1"/>
    <xf numFmtId="0" fontId="15" fillId="4" borderId="1" xfId="27" applyFont="1" applyFill="1" applyBorder="1" applyAlignment="1">
      <alignment vertical="top"/>
    </xf>
    <xf numFmtId="177" fontId="0" fillId="4" borderId="0" xfId="76" applyNumberFormat="1" applyFont="1" applyFill="1" applyAlignment="1">
      <alignment vertical="top"/>
    </xf>
    <xf numFmtId="0" fontId="15" fillId="4" borderId="1" xfId="88" applyFont="1" applyFill="1" applyBorder="1" applyAlignment="1"/>
    <xf numFmtId="176" fontId="15" fillId="4" borderId="1" xfId="46" applyFont="1" applyFill="1" applyBorder="1"/>
    <xf numFmtId="0" fontId="25" fillId="4" borderId="0" xfId="0" applyFont="1" applyFill="1" applyAlignment="1">
      <alignment vertical="top"/>
    </xf>
    <xf numFmtId="177" fontId="25" fillId="4" borderId="0" xfId="0" applyNumberFormat="1" applyFont="1" applyFill="1" applyAlignment="1">
      <alignment vertical="top"/>
    </xf>
    <xf numFmtId="176" fontId="0" fillId="4" borderId="0" xfId="0" applyNumberFormat="1" applyFill="1"/>
    <xf numFmtId="177" fontId="25" fillId="0" borderId="0" xfId="0" applyNumberFormat="1" applyFont="1" applyAlignment="1">
      <alignment vertical="top"/>
    </xf>
    <xf numFmtId="182" fontId="0" fillId="0" borderId="0" xfId="0" applyNumberFormat="1"/>
    <xf numFmtId="176" fontId="16" fillId="4" borderId="1" xfId="72" applyFont="1" applyFill="1" applyBorder="1" applyAlignment="1" applyProtection="1">
      <alignment vertical="top"/>
      <protection locked="0"/>
    </xf>
    <xf numFmtId="176" fontId="15" fillId="6" borderId="0" xfId="72" applyFont="1" applyFill="1" applyAlignment="1" applyProtection="1">
      <alignment vertical="top"/>
      <protection locked="0"/>
    </xf>
    <xf numFmtId="179" fontId="0" fillId="0" borderId="0" xfId="3"/>
    <xf numFmtId="1" fontId="22" fillId="0" borderId="0" xfId="0" applyNumberFormat="1" applyFont="1" applyBorder="1" applyAlignment="1" applyProtection="1">
      <alignment vertical="top"/>
      <protection locked="0"/>
    </xf>
    <xf numFmtId="176" fontId="22" fillId="6" borderId="0" xfId="72" applyFont="1" applyFill="1" applyBorder="1" applyAlignment="1" applyProtection="1">
      <alignment vertical="top"/>
      <protection locked="0"/>
    </xf>
    <xf numFmtId="177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1" fontId="16" fillId="4" borderId="1" xfId="0" applyNumberFormat="1" applyFont="1" applyFill="1" applyBorder="1" applyAlignment="1" applyProtection="1">
      <alignment vertical="top"/>
      <protection locked="0"/>
    </xf>
    <xf numFmtId="0" fontId="27" fillId="4" borderId="1" xfId="0" applyFont="1" applyFill="1" applyBorder="1" applyAlignment="1"/>
    <xf numFmtId="2" fontId="16" fillId="4" borderId="1" xfId="0" applyNumberFormat="1" applyFont="1" applyFill="1" applyBorder="1" applyAlignment="1"/>
    <xf numFmtId="0" fontId="20" fillId="6" borderId="0" xfId="0" applyFont="1" applyFill="1" applyBorder="1" applyAlignment="1">
      <alignment horizontal="left"/>
    </xf>
    <xf numFmtId="0" fontId="20" fillId="6" borderId="0" xfId="0" applyFont="1" applyFill="1" applyBorder="1" applyAlignment="1"/>
    <xf numFmtId="184" fontId="16" fillId="0" borderId="0" xfId="0" applyNumberFormat="1" applyFont="1" applyFill="1" applyBorder="1" applyAlignment="1"/>
    <xf numFmtId="0" fontId="27" fillId="4" borderId="1" xfId="0" applyFont="1" applyFill="1" applyBorder="1" applyAlignment="1">
      <alignment horizontal="right"/>
    </xf>
    <xf numFmtId="0" fontId="16" fillId="4" borderId="1" xfId="0" applyFont="1" applyFill="1" applyBorder="1" applyAlignment="1">
      <alignment horizontal="right"/>
    </xf>
    <xf numFmtId="176" fontId="16" fillId="4" borderId="1" xfId="3" applyNumberFormat="1" applyFont="1" applyFill="1" applyBorder="1"/>
    <xf numFmtId="176" fontId="16" fillId="4" borderId="1" xfId="72" applyFont="1" applyFill="1" applyBorder="1"/>
    <xf numFmtId="0" fontId="16" fillId="6" borderId="0" xfId="0" applyFont="1" applyFill="1" applyBorder="1" applyAlignment="1">
      <alignment vertical="top"/>
    </xf>
    <xf numFmtId="0" fontId="28" fillId="4" borderId="1" xfId="0" applyFont="1" applyFill="1" applyBorder="1" applyAlignment="1">
      <alignment horizontal="left"/>
    </xf>
    <xf numFmtId="0" fontId="16" fillId="4" borderId="1" xfId="0" applyFont="1" applyFill="1" applyBorder="1" applyAlignment="1"/>
    <xf numFmtId="0" fontId="16" fillId="4" borderId="1" xfId="0" applyFont="1" applyFill="1" applyBorder="1" applyAlignment="1">
      <alignment horizontal="left"/>
    </xf>
    <xf numFmtId="0" fontId="25" fillId="0" borderId="0" xfId="34" applyAlignment="1">
      <alignment vertical="top"/>
    </xf>
    <xf numFmtId="1" fontId="25" fillId="6" borderId="0" xfId="102" applyNumberFormat="1" applyFill="1" applyAlignment="1" applyProtection="1">
      <alignment vertical="top"/>
      <protection locked="0"/>
    </xf>
    <xf numFmtId="176" fontId="0" fillId="6" borderId="0" xfId="72" applyFont="1" applyFill="1" applyAlignment="1" applyProtection="1">
      <alignment vertical="top"/>
      <protection locked="0"/>
    </xf>
    <xf numFmtId="1" fontId="25" fillId="0" borderId="0" xfId="0" applyNumberFormat="1" applyFont="1" applyAlignment="1" applyProtection="1">
      <alignment vertical="top"/>
      <protection locked="0"/>
    </xf>
    <xf numFmtId="1" fontId="0" fillId="0" borderId="0" xfId="0" applyNumberFormat="1" applyAlignment="1" applyProtection="1">
      <alignment vertical="top"/>
      <protection locked="0"/>
    </xf>
    <xf numFmtId="176" fontId="25" fillId="6" borderId="0" xfId="72" applyFill="1" applyAlignment="1" applyProtection="1">
      <alignment vertical="top"/>
      <protection locked="0"/>
    </xf>
    <xf numFmtId="0" fontId="26" fillId="0" borderId="0" xfId="0" applyFont="1" applyFill="1" applyBorder="1" applyAlignment="1"/>
    <xf numFmtId="0" fontId="0" fillId="0" borderId="0" xfId="0" applyBorder="1"/>
    <xf numFmtId="176" fontId="26" fillId="0" borderId="0" xfId="3" applyNumberFormat="1" applyFont="1" applyBorder="1"/>
    <xf numFmtId="2" fontId="16" fillId="6" borderId="0" xfId="40" applyNumberFormat="1" applyFont="1" applyFill="1" applyBorder="1" applyAlignment="1" applyProtection="1">
      <alignment vertical="top"/>
      <protection locked="0"/>
    </xf>
    <xf numFmtId="1" fontId="25" fillId="6" borderId="0" xfId="101" applyNumberFormat="1" applyFill="1" applyAlignment="1" applyProtection="1">
      <alignment vertical="top"/>
      <protection locked="0"/>
    </xf>
    <xf numFmtId="176" fontId="25" fillId="6" borderId="0" xfId="46" applyFill="1" applyAlignment="1" applyProtection="1">
      <alignment vertical="top"/>
      <protection locked="0"/>
    </xf>
    <xf numFmtId="176" fontId="25" fillId="0" borderId="0" xfId="46" applyAlignment="1" applyProtection="1">
      <alignment vertical="top"/>
      <protection locked="0"/>
    </xf>
    <xf numFmtId="176" fontId="25" fillId="0" borderId="0" xfId="46" applyAlignment="1">
      <alignment vertical="top"/>
    </xf>
    <xf numFmtId="1" fontId="25" fillId="4" borderId="0" xfId="0" applyNumberFormat="1" applyFont="1" applyFill="1" applyAlignment="1" applyProtection="1">
      <alignment vertical="top"/>
      <protection locked="0"/>
    </xf>
    <xf numFmtId="1" fontId="0" fillId="4" borderId="0" xfId="0" applyNumberFormat="1" applyFill="1" applyAlignment="1" applyProtection="1">
      <alignment vertical="top"/>
      <protection locked="0"/>
    </xf>
    <xf numFmtId="2" fontId="25" fillId="0" borderId="0" xfId="0" applyNumberFormat="1" applyFont="1" applyAlignment="1" applyProtection="1">
      <alignment vertical="top"/>
      <protection locked="0"/>
    </xf>
    <xf numFmtId="0" fontId="16" fillId="0" borderId="0" xfId="0" applyFont="1" applyFill="1" applyBorder="1" applyAlignment="1"/>
    <xf numFmtId="176" fontId="16" fillId="0" borderId="0" xfId="46" applyFont="1" applyBorder="1"/>
    <xf numFmtId="2" fontId="16" fillId="6" borderId="0" xfId="40" applyNumberFormat="1" applyFont="1" applyFill="1" applyBorder="1" applyAlignment="1" applyProtection="1">
      <alignment vertical="top"/>
      <protection locked="0"/>
    </xf>
    <xf numFmtId="0" fontId="16" fillId="6" borderId="0" xfId="0" applyFont="1" applyFill="1" applyBorder="1" applyAlignment="1">
      <alignment vertical="top"/>
    </xf>
    <xf numFmtId="0" fontId="16" fillId="6" borderId="0" xfId="0" applyFont="1" applyFill="1" applyBorder="1" applyAlignment="1" applyProtection="1">
      <alignment vertical="top"/>
      <protection locked="0"/>
    </xf>
    <xf numFmtId="0" fontId="29" fillId="6" borderId="0" xfId="0" applyFont="1" applyFill="1" applyBorder="1" applyAlignment="1">
      <alignment horizontal="left"/>
    </xf>
    <xf numFmtId="0" fontId="16" fillId="6" borderId="0" xfId="90" applyFont="1" applyFill="1" applyBorder="1" applyAlignment="1">
      <alignment vertical="top"/>
    </xf>
    <xf numFmtId="2" fontId="25" fillId="6" borderId="0" xfId="40" applyNumberFormat="1" applyFill="1" applyAlignment="1" applyProtection="1">
      <alignment vertical="top"/>
      <protection locked="0"/>
    </xf>
    <xf numFmtId="2" fontId="0" fillId="6" borderId="0" xfId="0" applyNumberFormat="1" applyFill="1" applyAlignment="1" applyProtection="1">
      <alignment vertical="top"/>
      <protection locked="0"/>
    </xf>
    <xf numFmtId="2" fontId="0" fillId="0" borderId="0" xfId="0" applyNumberFormat="1" applyAlignment="1">
      <alignment vertical="top"/>
    </xf>
    <xf numFmtId="176" fontId="16" fillId="6" borderId="0" xfId="3" applyNumberFormat="1" applyFont="1" applyFill="1" applyBorder="1" applyAlignment="1" applyProtection="1">
      <alignment vertical="top"/>
      <protection locked="0"/>
    </xf>
    <xf numFmtId="2" fontId="26" fillId="0" borderId="0" xfId="0" applyNumberFormat="1" applyFont="1" applyFill="1" applyBorder="1" applyAlignment="1" applyProtection="1">
      <alignment vertical="top"/>
      <protection locked="0"/>
    </xf>
    <xf numFmtId="2" fontId="25" fillId="0" borderId="0" xfId="120" applyNumberFormat="1" applyAlignment="1" applyProtection="1">
      <alignment vertical="top"/>
      <protection locked="0"/>
    </xf>
    <xf numFmtId="2" fontId="25" fillId="0" borderId="0" xfId="0" applyNumberFormat="1" applyFont="1" applyAlignment="1">
      <alignment vertical="top"/>
    </xf>
    <xf numFmtId="2" fontId="16" fillId="0" borderId="0" xfId="126" applyNumberFormat="1" applyFont="1" applyFill="1" applyBorder="1" applyAlignment="1" applyProtection="1">
      <alignment vertical="top"/>
      <protection locked="0"/>
    </xf>
    <xf numFmtId="2" fontId="16" fillId="0" borderId="0" xfId="0" applyNumberFormat="1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/>
    <xf numFmtId="2" fontId="16" fillId="0" borderId="0" xfId="0" applyNumberFormat="1" applyFont="1" applyFill="1" applyBorder="1" applyAlignment="1"/>
    <xf numFmtId="2" fontId="16" fillId="6" borderId="0" xfId="0" applyNumberFormat="1" applyFont="1" applyFill="1" applyBorder="1" applyAlignment="1"/>
    <xf numFmtId="176" fontId="16" fillId="0" borderId="0" xfId="3" applyNumberFormat="1" applyFont="1"/>
    <xf numFmtId="176" fontId="16" fillId="0" borderId="0" xfId="72" applyFont="1"/>
    <xf numFmtId="0" fontId="25" fillId="0" borderId="0" xfId="128" applyAlignment="1" applyProtection="1">
      <alignment vertical="top"/>
      <protection locked="0"/>
    </xf>
    <xf numFmtId="2" fontId="25" fillId="0" borderId="0" xfId="125" applyNumberFormat="1" applyAlignment="1">
      <alignment vertical="top"/>
    </xf>
    <xf numFmtId="0" fontId="16" fillId="0" borderId="0" xfId="92" applyFont="1" applyFill="1" applyBorder="1" applyAlignment="1">
      <alignment vertical="top"/>
    </xf>
    <xf numFmtId="0" fontId="30" fillId="0" borderId="0" xfId="0" applyFont="1" applyFill="1" applyBorder="1" applyAlignment="1"/>
    <xf numFmtId="2" fontId="25" fillId="6" borderId="0" xfId="0" applyNumberFormat="1" applyFont="1" applyFill="1" applyAlignment="1" applyProtection="1">
      <alignment vertical="top"/>
      <protection locked="0"/>
    </xf>
    <xf numFmtId="0" fontId="25" fillId="6" borderId="0" xfId="100" applyFill="1" applyAlignment="1" applyProtection="1">
      <alignment vertical="top"/>
      <protection locked="0"/>
    </xf>
    <xf numFmtId="0" fontId="25" fillId="0" borderId="0" xfId="123" applyAlignment="1">
      <alignment vertical="top"/>
    </xf>
    <xf numFmtId="0" fontId="25" fillId="6" borderId="0" xfId="0" applyFont="1" applyFill="1" applyAlignment="1" applyProtection="1">
      <alignment vertical="top"/>
      <protection locked="0"/>
    </xf>
    <xf numFmtId="0" fontId="25" fillId="6" borderId="0" xfId="105" applyFill="1" applyAlignment="1" applyProtection="1">
      <alignment vertical="top"/>
      <protection locked="0"/>
    </xf>
    <xf numFmtId="0" fontId="25" fillId="6" borderId="0" xfId="36" applyFill="1" applyAlignment="1" applyProtection="1">
      <alignment vertical="top"/>
      <protection locked="0"/>
    </xf>
    <xf numFmtId="0" fontId="25" fillId="6" borderId="0" xfId="105" applyFill="1" applyAlignment="1">
      <alignment vertical="top"/>
    </xf>
    <xf numFmtId="0" fontId="25" fillId="6" borderId="0" xfId="0" applyFont="1" applyFill="1" applyAlignment="1">
      <alignment vertical="top"/>
    </xf>
    <xf numFmtId="0" fontId="25" fillId="0" borderId="0" xfId="79"/>
    <xf numFmtId="0" fontId="25" fillId="0" borderId="0" xfId="76" applyAlignment="1">
      <alignment vertical="top"/>
    </xf>
    <xf numFmtId="0" fontId="16" fillId="0" borderId="0" xfId="0" applyFont="1" applyFill="1" applyBorder="1" applyAlignment="1">
      <alignment vertical="top"/>
    </xf>
    <xf numFmtId="0" fontId="16" fillId="0" borderId="0" xfId="3" applyNumberFormat="1" applyFont="1" applyBorder="1" applyAlignment="1">
      <alignment vertical="top"/>
    </xf>
    <xf numFmtId="176" fontId="16" fillId="6" borderId="0" xfId="3" applyNumberFormat="1" applyFont="1" applyFill="1" applyAlignment="1" applyProtection="1">
      <alignment vertical="top"/>
      <protection locked="0"/>
    </xf>
    <xf numFmtId="176" fontId="16" fillId="6" borderId="0" xfId="3" applyNumberFormat="1" applyFill="1" applyAlignment="1" applyProtection="1">
      <alignment vertical="top"/>
      <protection locked="0"/>
    </xf>
    <xf numFmtId="176" fontId="16" fillId="6" borderId="0" xfId="72" applyFill="1" applyAlignment="1" applyProtection="1">
      <alignment vertical="top"/>
      <protection locked="0"/>
    </xf>
    <xf numFmtId="0" fontId="25" fillId="0" borderId="0" xfId="123"/>
    <xf numFmtId="0" fontId="16" fillId="0" borderId="0" xfId="0" applyFont="1" applyFill="1" applyBorder="1" applyAlignment="1">
      <alignment vertical="top"/>
    </xf>
    <xf numFmtId="0" fontId="16" fillId="4" borderId="1" xfId="0" applyFont="1" applyFill="1" applyBorder="1" applyAlignment="1">
      <alignment vertical="top"/>
    </xf>
    <xf numFmtId="0" fontId="31" fillId="4" borderId="1" xfId="0" applyFont="1" applyFill="1" applyBorder="1" applyAlignment="1">
      <alignment horizontal="left"/>
    </xf>
    <xf numFmtId="1" fontId="31" fillId="4" borderId="1" xfId="0" applyNumberFormat="1" applyFont="1" applyFill="1" applyBorder="1" applyAlignment="1">
      <alignment horizontal="right"/>
    </xf>
    <xf numFmtId="0" fontId="31" fillId="4" borderId="1" xfId="0" applyFont="1" applyFill="1" applyBorder="1" applyAlignment="1"/>
    <xf numFmtId="1" fontId="27" fillId="4" borderId="1" xfId="0" applyNumberFormat="1" applyFont="1" applyFill="1" applyBorder="1" applyAlignment="1">
      <alignment horizontal="right"/>
    </xf>
    <xf numFmtId="0" fontId="20" fillId="4" borderId="1" xfId="90" applyFont="1" applyFill="1" applyBorder="1" applyAlignment="1"/>
    <xf numFmtId="0" fontId="20" fillId="4" borderId="1" xfId="0" applyFont="1" applyFill="1" applyBorder="1" applyAlignment="1">
      <alignment vertical="top"/>
    </xf>
    <xf numFmtId="184" fontId="20" fillId="4" borderId="1" xfId="0" applyNumberFormat="1" applyFont="1" applyFill="1" applyBorder="1" applyAlignment="1"/>
    <xf numFmtId="0" fontId="31" fillId="4" borderId="1" xfId="0" applyFont="1" applyFill="1" applyBorder="1" applyAlignment="1"/>
    <xf numFmtId="0" fontId="31" fillId="4" borderId="1" xfId="0" applyFont="1" applyFill="1" applyBorder="1" applyAlignment="1">
      <alignment vertical="top"/>
    </xf>
    <xf numFmtId="184" fontId="31" fillId="4" borderId="1" xfId="0" applyNumberFormat="1" applyFont="1" applyFill="1" applyBorder="1" applyAlignment="1"/>
    <xf numFmtId="49" fontId="16" fillId="4" borderId="1" xfId="0" applyNumberFormat="1" applyFont="1" applyFill="1" applyBorder="1" applyAlignment="1"/>
    <xf numFmtId="0" fontId="32" fillId="4" borderId="1" xfId="0" applyFont="1" applyFill="1" applyBorder="1" applyAlignment="1"/>
    <xf numFmtId="0" fontId="32" fillId="4" borderId="1" xfId="0" applyFont="1" applyFill="1" applyBorder="1" applyAlignment="1"/>
    <xf numFmtId="1" fontId="33" fillId="4" borderId="1" xfId="0" applyNumberFormat="1" applyFont="1" applyFill="1" applyBorder="1" applyAlignment="1">
      <alignment horizontal="left"/>
    </xf>
    <xf numFmtId="0" fontId="34" fillId="4" borderId="1" xfId="0" applyFont="1" applyFill="1" applyBorder="1" applyAlignment="1">
      <alignment horizontal="right"/>
    </xf>
    <xf numFmtId="0" fontId="32" fillId="4" borderId="1" xfId="0" applyFont="1" applyFill="1" applyBorder="1" applyAlignment="1">
      <alignment vertical="top"/>
    </xf>
    <xf numFmtId="184" fontId="32" fillId="4" borderId="1" xfId="0" applyNumberFormat="1" applyFont="1" applyFill="1" applyBorder="1" applyAlignment="1"/>
    <xf numFmtId="0" fontId="33" fillId="4" borderId="1" xfId="0" applyFont="1" applyFill="1" applyBorder="1" applyAlignment="1">
      <alignment horizontal="left"/>
    </xf>
    <xf numFmtId="0" fontId="34" fillId="4" borderId="1" xfId="90" applyFont="1" applyFill="1" applyBorder="1" applyAlignment="1"/>
    <xf numFmtId="0" fontId="32" fillId="4" borderId="1" xfId="0" applyFont="1" applyFill="1" applyBorder="1" applyAlignment="1">
      <alignment horizontal="left"/>
    </xf>
    <xf numFmtId="49" fontId="35" fillId="4" borderId="1" xfId="0" applyNumberFormat="1" applyFont="1" applyFill="1" applyBorder="1" applyAlignment="1"/>
    <xf numFmtId="1" fontId="32" fillId="4" borderId="1" xfId="0" applyNumberFormat="1" applyFont="1" applyFill="1" applyBorder="1" applyAlignment="1">
      <alignment horizontal="left"/>
    </xf>
    <xf numFmtId="0" fontId="32" fillId="4" borderId="1" xfId="90" applyFont="1" applyFill="1" applyBorder="1" applyAlignment="1"/>
    <xf numFmtId="0" fontId="32" fillId="4" borderId="1" xfId="0" applyFont="1" applyFill="1" applyBorder="1" applyAlignment="1">
      <alignment vertical="top"/>
    </xf>
    <xf numFmtId="0" fontId="31" fillId="4" borderId="1" xfId="0" applyFont="1" applyFill="1" applyBorder="1" applyAlignment="1">
      <alignment horizontal="right"/>
    </xf>
    <xf numFmtId="0" fontId="31" fillId="4" borderId="1" xfId="0" applyFont="1" applyFill="1" applyBorder="1" applyAlignment="1">
      <alignment vertical="center"/>
    </xf>
    <xf numFmtId="1" fontId="31" fillId="4" borderId="1" xfId="0" applyNumberFormat="1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right"/>
    </xf>
    <xf numFmtId="0" fontId="16" fillId="4" borderId="1" xfId="0" applyFont="1" applyFill="1" applyBorder="1" applyAlignment="1">
      <alignment horizontal="right"/>
    </xf>
    <xf numFmtId="0" fontId="32" fillId="4" borderId="1" xfId="0" applyFont="1" applyFill="1" applyBorder="1" applyAlignment="1"/>
    <xf numFmtId="184" fontId="32" fillId="4" borderId="1" xfId="0" applyNumberFormat="1" applyFont="1" applyFill="1" applyBorder="1" applyAlignment="1"/>
    <xf numFmtId="0" fontId="20" fillId="4" borderId="1" xfId="21" applyFont="1" applyFill="1" applyBorder="1" applyAlignment="1"/>
    <xf numFmtId="183" fontId="16" fillId="4" borderId="1" xfId="3" applyNumberFormat="1" applyFont="1" applyFill="1" applyBorder="1" applyAlignment="1">
      <alignment horizontal="right" vertical="top"/>
    </xf>
    <xf numFmtId="0" fontId="20" fillId="4" borderId="1" xfId="0" applyFont="1" applyFill="1" applyBorder="1" applyAlignment="1"/>
    <xf numFmtId="183" fontId="16" fillId="4" borderId="1" xfId="3" applyNumberFormat="1" applyFont="1" applyFill="1" applyBorder="1" applyAlignment="1">
      <alignment horizontal="right" vertical="top"/>
    </xf>
    <xf numFmtId="0" fontId="35" fillId="4" borderId="1" xfId="0" applyFont="1" applyFill="1" applyBorder="1" applyAlignment="1"/>
    <xf numFmtId="177" fontId="16" fillId="4" borderId="1" xfId="0" applyNumberFormat="1" applyFont="1" applyFill="1" applyBorder="1" applyAlignment="1">
      <alignment vertical="top"/>
    </xf>
    <xf numFmtId="0" fontId="36" fillId="4" borderId="1" xfId="0" applyFont="1" applyFill="1" applyBorder="1" applyAlignment="1"/>
    <xf numFmtId="2" fontId="31" fillId="4" borderId="1" xfId="0" applyNumberFormat="1" applyFont="1" applyFill="1" applyBorder="1" applyAlignment="1"/>
    <xf numFmtId="49" fontId="37" fillId="4" borderId="1" xfId="0" applyNumberFormat="1" applyFont="1" applyFill="1" applyBorder="1" applyAlignment="1"/>
    <xf numFmtId="0" fontId="15" fillId="5" borderId="1" xfId="0" applyFont="1" applyFill="1" applyBorder="1" applyAlignment="1"/>
    <xf numFmtId="184" fontId="16" fillId="4" borderId="1" xfId="0" applyNumberFormat="1" applyFont="1" applyFill="1" applyBorder="1" applyAlignment="1">
      <alignment vertical="top"/>
    </xf>
    <xf numFmtId="184" fontId="36" fillId="4" borderId="1" xfId="0" applyNumberFormat="1" applyFont="1" applyFill="1" applyBorder="1" applyAlignment="1"/>
    <xf numFmtId="183" fontId="31" fillId="4" borderId="1" xfId="0" applyNumberFormat="1" applyFont="1" applyFill="1" applyBorder="1" applyAlignment="1"/>
    <xf numFmtId="49" fontId="38" fillId="5" borderId="1" xfId="0" applyNumberFormat="1" applyFont="1" applyFill="1" applyBorder="1" applyAlignment="1"/>
    <xf numFmtId="0" fontId="25" fillId="5" borderId="1" xfId="0" applyFont="1" applyFill="1" applyBorder="1"/>
    <xf numFmtId="183" fontId="32" fillId="4" borderId="1" xfId="0" applyNumberFormat="1" applyFont="1" applyFill="1" applyBorder="1" applyAlignment="1"/>
    <xf numFmtId="183" fontId="16" fillId="4" borderId="1" xfId="0" applyNumberFormat="1" applyFont="1" applyFill="1" applyBorder="1" applyAlignment="1"/>
    <xf numFmtId="0" fontId="25" fillId="4" borderId="1" xfId="0" applyFont="1" applyFill="1" applyBorder="1"/>
    <xf numFmtId="0" fontId="16" fillId="4" borderId="1" xfId="0" applyFont="1" applyFill="1" applyBorder="1" applyAlignment="1" applyProtection="1">
      <alignment vertical="top"/>
      <protection locked="0"/>
    </xf>
    <xf numFmtId="183" fontId="16" fillId="4" borderId="1" xfId="46" applyNumberFormat="1" applyFont="1" applyFill="1" applyBorder="1" applyAlignment="1">
      <alignment vertical="top"/>
    </xf>
    <xf numFmtId="0" fontId="25" fillId="4" borderId="1" xfId="0" applyFont="1" applyFill="1" applyBorder="1" applyAlignment="1">
      <alignment vertical="top"/>
    </xf>
    <xf numFmtId="186" fontId="32" fillId="4" borderId="1" xfId="0" applyNumberFormat="1" applyFont="1" applyFill="1" applyBorder="1" applyAlignment="1"/>
    <xf numFmtId="0" fontId="23" fillId="4" borderId="1" xfId="0" applyFont="1" applyFill="1" applyBorder="1"/>
    <xf numFmtId="0" fontId="23" fillId="4" borderId="1" xfId="0" applyFont="1" applyFill="1" applyBorder="1" applyAlignment="1">
      <alignment vertical="top"/>
    </xf>
    <xf numFmtId="186" fontId="32" fillId="4" borderId="1" xfId="0" applyNumberFormat="1" applyFont="1" applyFill="1" applyBorder="1" applyAlignment="1"/>
    <xf numFmtId="177" fontId="16" fillId="4" borderId="1" xfId="0" applyNumberFormat="1" applyFont="1" applyFill="1" applyBorder="1" applyAlignment="1">
      <alignment vertical="top"/>
    </xf>
    <xf numFmtId="184" fontId="16" fillId="4" borderId="1" xfId="0" applyNumberFormat="1" applyFont="1" applyFill="1" applyBorder="1" applyAlignment="1"/>
    <xf numFmtId="0" fontId="31" fillId="4" borderId="1" xfId="0" applyFont="1" applyFill="1" applyBorder="1" applyAlignment="1"/>
    <xf numFmtId="183" fontId="32" fillId="4" borderId="1" xfId="3" applyNumberFormat="1" applyFill="1" applyBorder="1" applyAlignment="1">
      <alignment vertical="top"/>
    </xf>
    <xf numFmtId="184" fontId="35" fillId="4" borderId="1" xfId="0" applyNumberFormat="1" applyFont="1" applyFill="1" applyBorder="1" applyAlignment="1"/>
    <xf numFmtId="1" fontId="20" fillId="4" borderId="1" xfId="0" applyNumberFormat="1" applyFont="1" applyFill="1" applyBorder="1" applyAlignment="1" applyProtection="1">
      <alignment vertical="top"/>
      <protection locked="0"/>
    </xf>
    <xf numFmtId="0" fontId="29" fillId="4" borderId="1" xfId="0" applyFont="1" applyFill="1" applyBorder="1" applyAlignment="1"/>
    <xf numFmtId="176" fontId="20" fillId="4" borderId="1" xfId="3" applyNumberFormat="1" applyFont="1" applyFill="1" applyBorder="1"/>
    <xf numFmtId="0" fontId="20" fillId="6" borderId="0" xfId="0" applyFont="1" applyFill="1" applyBorder="1" applyAlignment="1">
      <alignment horizontal="left"/>
    </xf>
    <xf numFmtId="0" fontId="20" fillId="6" borderId="0" xfId="0" applyFont="1" applyFill="1" applyBorder="1" applyAlignment="1">
      <alignment vertical="top"/>
    </xf>
    <xf numFmtId="184" fontId="20" fillId="0" borderId="0" xfId="0" applyNumberFormat="1" applyFont="1" applyFill="1" applyBorder="1" applyAlignment="1"/>
    <xf numFmtId="1" fontId="31" fillId="4" borderId="1" xfId="0" applyNumberFormat="1" applyFont="1" applyFill="1" applyBorder="1" applyAlignment="1" applyProtection="1">
      <alignment vertical="top"/>
      <protection locked="0"/>
    </xf>
    <xf numFmtId="0" fontId="31" fillId="4" borderId="1" xfId="0" applyFont="1" applyFill="1" applyBorder="1" applyAlignment="1"/>
    <xf numFmtId="0" fontId="27" fillId="4" borderId="1" xfId="0" applyFont="1" applyFill="1" applyBorder="1" applyAlignment="1">
      <alignment horizontal="left"/>
    </xf>
    <xf numFmtId="176" fontId="31" fillId="4" borderId="1" xfId="3" applyNumberFormat="1" applyFont="1" applyFill="1" applyBorder="1"/>
    <xf numFmtId="0" fontId="31" fillId="6" borderId="0" xfId="0" applyFont="1" applyFill="1" applyBorder="1" applyAlignment="1">
      <alignment vertical="top"/>
    </xf>
    <xf numFmtId="184" fontId="31" fillId="0" borderId="0" xfId="0" applyNumberFormat="1" applyFont="1" applyFill="1" applyBorder="1" applyAlignment="1"/>
    <xf numFmtId="182" fontId="31" fillId="4" borderId="1" xfId="0" applyNumberFormat="1" applyFont="1" applyFill="1" applyBorder="1" applyAlignment="1"/>
    <xf numFmtId="176" fontId="31" fillId="4" borderId="1" xfId="3" applyNumberFormat="1" applyFont="1" applyFill="1" applyBorder="1" applyAlignment="1"/>
    <xf numFmtId="0" fontId="16" fillId="6" borderId="0" xfId="0" applyFont="1" applyFill="1" applyBorder="1" applyAlignment="1"/>
    <xf numFmtId="1" fontId="32" fillId="4" borderId="1" xfId="0" applyNumberFormat="1" applyFont="1" applyFill="1" applyBorder="1" applyAlignment="1" applyProtection="1">
      <alignment vertical="top"/>
      <protection locked="0"/>
    </xf>
    <xf numFmtId="176" fontId="32" fillId="4" borderId="1" xfId="3" applyNumberFormat="1" applyFont="1" applyFill="1" applyBorder="1" applyAlignment="1"/>
    <xf numFmtId="0" fontId="33" fillId="6" borderId="0" xfId="0" applyFont="1" applyFill="1" applyBorder="1" applyAlignment="1">
      <alignment horizontal="left"/>
    </xf>
    <xf numFmtId="0" fontId="32" fillId="6" borderId="0" xfId="0" applyFont="1" applyFill="1" applyBorder="1" applyAlignment="1">
      <alignment vertical="top"/>
    </xf>
    <xf numFmtId="184" fontId="32" fillId="0" borderId="0" xfId="0" applyNumberFormat="1" applyFont="1" applyFill="1" applyBorder="1" applyAlignment="1"/>
    <xf numFmtId="0" fontId="39" fillId="4" borderId="1" xfId="0" applyFont="1" applyFill="1" applyBorder="1" applyAlignment="1"/>
    <xf numFmtId="0" fontId="40" fillId="4" borderId="1" xfId="0" applyFont="1" applyFill="1" applyBorder="1" applyAlignment="1">
      <alignment vertical="top"/>
    </xf>
    <xf numFmtId="0" fontId="32" fillId="6" borderId="0" xfId="0" applyFont="1" applyFill="1" applyBorder="1" applyAlignment="1">
      <alignment horizontal="left"/>
    </xf>
    <xf numFmtId="0" fontId="31" fillId="4" borderId="1" xfId="0" applyFont="1" applyFill="1" applyBorder="1" applyAlignment="1">
      <alignment vertical="top"/>
    </xf>
    <xf numFmtId="1" fontId="36" fillId="4" borderId="1" xfId="0" applyNumberFormat="1" applyFont="1" applyFill="1" applyBorder="1" applyAlignment="1" applyProtection="1">
      <alignment vertical="top"/>
      <protection locked="0"/>
    </xf>
    <xf numFmtId="181" fontId="16" fillId="4" borderId="1" xfId="0" applyNumberFormat="1" applyFont="1" applyFill="1" applyBorder="1" applyAlignment="1"/>
    <xf numFmtId="0" fontId="16" fillId="6" borderId="0" xfId="0" applyFont="1" applyFill="1" applyBorder="1" applyAlignment="1"/>
    <xf numFmtId="182" fontId="16" fillId="6" borderId="0" xfId="0" applyNumberFormat="1" applyFont="1" applyFill="1" applyBorder="1" applyAlignment="1"/>
    <xf numFmtId="0" fontId="36" fillId="4" borderId="1" xfId="0" applyFont="1" applyFill="1" applyBorder="1" applyAlignment="1"/>
    <xf numFmtId="0" fontId="31" fillId="0" borderId="0" xfId="0" applyFont="1" applyFill="1" applyBorder="1" applyAlignment="1"/>
    <xf numFmtId="182" fontId="31" fillId="6" borderId="0" xfId="0" applyNumberFormat="1" applyFont="1" applyFill="1" applyBorder="1" applyAlignment="1"/>
    <xf numFmtId="0" fontId="32" fillId="4" borderId="1" xfId="127" applyFont="1" applyFill="1" applyBorder="1" applyAlignment="1"/>
    <xf numFmtId="184" fontId="32" fillId="0" borderId="0" xfId="0" applyNumberFormat="1" applyFont="1" applyFill="1" applyBorder="1" applyAlignment="1"/>
    <xf numFmtId="184" fontId="16" fillId="0" borderId="0" xfId="0" applyNumberFormat="1" applyFont="1" applyFill="1" applyBorder="1" applyAlignment="1"/>
    <xf numFmtId="0" fontId="41" fillId="4" borderId="1" xfId="0" applyFont="1" applyFill="1" applyBorder="1" applyAlignment="1"/>
    <xf numFmtId="0" fontId="42" fillId="4" borderId="1" xfId="0" applyFont="1" applyFill="1" applyBorder="1" applyAlignment="1">
      <alignment horizontal="left"/>
    </xf>
    <xf numFmtId="2" fontId="16" fillId="4" borderId="1" xfId="0" applyNumberFormat="1" applyFont="1" applyFill="1" applyBorder="1" applyAlignment="1">
      <alignment vertical="top"/>
    </xf>
    <xf numFmtId="0" fontId="25" fillId="0" borderId="0" xfId="0" applyFont="1"/>
    <xf numFmtId="0" fontId="43" fillId="4" borderId="1" xfId="0" applyFont="1" applyFill="1" applyBorder="1" applyAlignment="1">
      <alignment horizontal="left"/>
    </xf>
    <xf numFmtId="2" fontId="31" fillId="4" borderId="1" xfId="0" applyNumberFormat="1" applyFont="1" applyFill="1" applyBorder="1" applyAlignment="1" applyProtection="1">
      <alignment vertical="top"/>
      <protection locked="0"/>
    </xf>
    <xf numFmtId="0" fontId="25" fillId="5" borderId="1" xfId="0" applyFont="1" applyFill="1" applyBorder="1" applyAlignment="1">
      <alignment horizontal="left" vertical="top"/>
    </xf>
    <xf numFmtId="176" fontId="32" fillId="4" borderId="1" xfId="3" applyNumberFormat="1" applyFont="1" applyFill="1" applyBorder="1"/>
    <xf numFmtId="0" fontId="44" fillId="4" borderId="1" xfId="0" applyFont="1" applyFill="1" applyBorder="1" applyAlignment="1">
      <alignment horizontal="left" vertical="top"/>
    </xf>
    <xf numFmtId="43" fontId="32" fillId="4" borderId="1" xfId="3" applyNumberFormat="1" applyFont="1" applyFill="1" applyBorder="1"/>
    <xf numFmtId="0" fontId="25" fillId="4" borderId="1" xfId="0" applyFont="1" applyFill="1" applyBorder="1" applyAlignment="1">
      <alignment horizontal="left" vertical="top"/>
    </xf>
    <xf numFmtId="0" fontId="23" fillId="5" borderId="1" xfId="0" applyFont="1" applyFill="1" applyBorder="1" applyAlignment="1">
      <alignment horizontal="left" vertical="top"/>
    </xf>
    <xf numFmtId="0" fontId="23" fillId="4" borderId="1" xfId="0" applyFont="1" applyFill="1" applyBorder="1" applyAlignment="1">
      <alignment horizontal="left" vertical="top"/>
    </xf>
    <xf numFmtId="0" fontId="45" fillId="4" borderId="1" xfId="0" applyFont="1" applyFill="1" applyBorder="1" applyAlignment="1">
      <alignment horizontal="left" vertical="top"/>
    </xf>
    <xf numFmtId="1" fontId="16" fillId="4" borderId="1" xfId="0" applyNumberFormat="1" applyFont="1" applyFill="1" applyBorder="1" applyAlignment="1">
      <alignment vertical="top"/>
    </xf>
    <xf numFmtId="0" fontId="15" fillId="4" borderId="1" xfId="90" applyFont="1" applyFill="1" applyBorder="1" applyAlignment="1"/>
    <xf numFmtId="176" fontId="32" fillId="4" borderId="1" xfId="46" applyFont="1" applyFill="1" applyBorder="1"/>
    <xf numFmtId="176" fontId="16" fillId="4" borderId="1" xfId="46" applyFill="1" applyBorder="1" applyAlignment="1">
      <alignment vertical="top"/>
    </xf>
    <xf numFmtId="0" fontId="23" fillId="4" borderId="1" xfId="0" applyFont="1" applyFill="1" applyBorder="1" applyAlignment="1">
      <alignment horizontal="left"/>
    </xf>
    <xf numFmtId="176" fontId="16" fillId="4" borderId="1" xfId="46" applyFont="1" applyFill="1" applyBorder="1" applyAlignment="1">
      <alignment vertical="top"/>
    </xf>
    <xf numFmtId="176" fontId="16" fillId="4" borderId="1" xfId="46" applyFont="1" applyFill="1" applyBorder="1" applyAlignment="1">
      <alignment vertical="top"/>
    </xf>
    <xf numFmtId="1" fontId="40" fillId="4" borderId="1" xfId="0" applyNumberFormat="1" applyFont="1" applyFill="1" applyBorder="1" applyAlignment="1" applyProtection="1">
      <alignment vertical="top"/>
      <protection locked="0"/>
    </xf>
    <xf numFmtId="179" fontId="31" fillId="4" borderId="1" xfId="3" applyNumberFormat="1" applyFont="1" applyFill="1" applyBorder="1"/>
    <xf numFmtId="179" fontId="32" fillId="4" borderId="1" xfId="3" applyNumberFormat="1" applyFont="1" applyFill="1" applyBorder="1"/>
    <xf numFmtId="0" fontId="15" fillId="4" borderId="1" xfId="0" applyFont="1" applyFill="1" applyBorder="1" applyAlignment="1">
      <alignment vertical="center"/>
    </xf>
    <xf numFmtId="0" fontId="46" fillId="4" borderId="1" xfId="90" applyFont="1" applyFill="1" applyBorder="1" applyAlignment="1"/>
    <xf numFmtId="176" fontId="32" fillId="4" borderId="1" xfId="72" applyFont="1" applyFill="1" applyBorder="1"/>
    <xf numFmtId="0" fontId="16" fillId="6" borderId="0" xfId="0" applyFont="1" applyFill="1" applyBorder="1" applyAlignment="1">
      <alignment vertical="top"/>
    </xf>
    <xf numFmtId="0" fontId="29" fillId="6" borderId="0" xfId="0" applyFont="1" applyFill="1" applyBorder="1" applyAlignment="1">
      <alignment horizontal="left"/>
    </xf>
    <xf numFmtId="0" fontId="20" fillId="6" borderId="0" xfId="0" applyFont="1" applyFill="1" applyBorder="1" applyAlignment="1">
      <alignment vertical="top"/>
    </xf>
    <xf numFmtId="0" fontId="31" fillId="6" borderId="0" xfId="0" applyFont="1" applyFill="1" applyBorder="1" applyAlignment="1">
      <alignment vertical="top"/>
    </xf>
    <xf numFmtId="0" fontId="31" fillId="6" borderId="0" xfId="0" applyFont="1" applyFill="1" applyBorder="1" applyAlignment="1"/>
    <xf numFmtId="0" fontId="16" fillId="0" borderId="0" xfId="0" applyFont="1" applyFill="1" applyBorder="1" applyAlignment="1"/>
    <xf numFmtId="0" fontId="20" fillId="0" borderId="0" xfId="0" applyFont="1" applyFill="1" applyBorder="1" applyAlignment="1"/>
    <xf numFmtId="0" fontId="16" fillId="6" borderId="0" xfId="0" applyFont="1" applyFill="1" applyBorder="1" applyAlignment="1" applyProtection="1">
      <alignment vertical="top"/>
      <protection locked="0"/>
    </xf>
    <xf numFmtId="0" fontId="32" fillId="6" borderId="0" xfId="0" applyFont="1" applyFill="1" applyBorder="1" applyAlignment="1">
      <alignment vertical="top"/>
    </xf>
    <xf numFmtId="0" fontId="32" fillId="6" borderId="0" xfId="0" applyFont="1" applyFill="1" applyBorder="1" applyAlignment="1"/>
    <xf numFmtId="0" fontId="16" fillId="6" borderId="0" xfId="0" applyFont="1" applyFill="1" applyBorder="1" applyAlignment="1" applyProtection="1">
      <alignment vertical="top"/>
      <protection locked="0"/>
    </xf>
    <xf numFmtId="0" fontId="16" fillId="6" borderId="0" xfId="0" applyFont="1" applyFill="1" applyBorder="1" applyAlignment="1">
      <alignment vertical="top"/>
    </xf>
    <xf numFmtId="0" fontId="16" fillId="6" borderId="0" xfId="0" applyFont="1" applyFill="1" applyBorder="1" applyAlignment="1" applyProtection="1">
      <alignment vertical="top"/>
      <protection locked="0"/>
    </xf>
    <xf numFmtId="0" fontId="20" fillId="0" borderId="0" xfId="0" applyFont="1" applyFill="1" applyBorder="1" applyAlignment="1">
      <alignment vertical="top"/>
    </xf>
    <xf numFmtId="0" fontId="20" fillId="6" borderId="0" xfId="0" applyFont="1" applyFill="1" applyBorder="1" applyAlignment="1" applyProtection="1">
      <alignment vertical="top"/>
      <protection locked="0"/>
    </xf>
    <xf numFmtId="2" fontId="0" fillId="0" borderId="0" xfId="0" applyNumberFormat="1"/>
    <xf numFmtId="2" fontId="0" fillId="4" borderId="0" xfId="0" applyNumberFormat="1" applyFill="1"/>
    <xf numFmtId="176" fontId="0" fillId="0" borderId="0" xfId="46" applyFont="1"/>
    <xf numFmtId="176" fontId="0" fillId="0" borderId="0" xfId="72" applyFont="1"/>
    <xf numFmtId="176" fontId="20" fillId="0" borderId="0" xfId="3" applyNumberFormat="1" applyFont="1"/>
    <xf numFmtId="176" fontId="31" fillId="0" borderId="0" xfId="3" applyNumberFormat="1" applyFont="1"/>
    <xf numFmtId="176" fontId="31" fillId="0" borderId="0" xfId="3" applyNumberFormat="1" applyFont="1" applyFill="1" applyBorder="1" applyAlignment="1"/>
    <xf numFmtId="43" fontId="31" fillId="0" borderId="0" xfId="3" applyNumberFormat="1" applyFont="1"/>
    <xf numFmtId="0" fontId="34" fillId="0" borderId="0" xfId="0" applyFont="1" applyFill="1" applyBorder="1" applyAlignment="1"/>
    <xf numFmtId="176" fontId="32" fillId="0" borderId="0" xfId="3" applyNumberFormat="1" applyFont="1" applyFill="1" applyBorder="1" applyAlignment="1"/>
    <xf numFmtId="2" fontId="32" fillId="0" borderId="0" xfId="0" applyNumberFormat="1" applyFont="1" applyFill="1" applyBorder="1" applyAlignment="1"/>
    <xf numFmtId="2" fontId="31" fillId="0" borderId="0" xfId="0" applyNumberFormat="1" applyFont="1" applyFill="1" applyBorder="1" applyAlignment="1"/>
    <xf numFmtId="2" fontId="31" fillId="0" borderId="0" xfId="0" applyNumberFormat="1" applyFont="1" applyFill="1" applyBorder="1" applyAlignment="1"/>
    <xf numFmtId="0" fontId="31" fillId="0" borderId="0" xfId="0" applyFont="1" applyFill="1" applyBorder="1" applyAlignment="1"/>
    <xf numFmtId="0" fontId="36" fillId="6" borderId="0" xfId="0" applyFont="1" applyFill="1" applyBorder="1" applyAlignment="1"/>
    <xf numFmtId="181" fontId="16" fillId="0" borderId="0" xfId="0" applyNumberFormat="1" applyFont="1" applyFill="1" applyBorder="1" applyAlignment="1"/>
    <xf numFmtId="0" fontId="36" fillId="6" borderId="0" xfId="0" applyFont="1" applyFill="1" applyBorder="1" applyAlignment="1"/>
    <xf numFmtId="0" fontId="32" fillId="0" borderId="0" xfId="0" applyFont="1" applyFill="1" applyBorder="1" applyAlignment="1"/>
    <xf numFmtId="176" fontId="16" fillId="6" borderId="0" xfId="72" applyFont="1" applyFill="1" applyBorder="1" applyAlignment="1" applyProtection="1">
      <alignment vertical="top"/>
      <protection locked="0"/>
    </xf>
    <xf numFmtId="176" fontId="32" fillId="0" borderId="0" xfId="72" applyFont="1"/>
    <xf numFmtId="0" fontId="16" fillId="0" borderId="0" xfId="0" applyFont="1" applyFill="1" applyBorder="1" applyAlignment="1"/>
    <xf numFmtId="2" fontId="16" fillId="0" borderId="0" xfId="0" applyNumberFormat="1" applyFont="1" applyFill="1" applyBorder="1" applyAlignment="1"/>
    <xf numFmtId="0" fontId="20" fillId="0" borderId="0" xfId="0" applyFont="1" applyFill="1" applyBorder="1" applyAlignment="1"/>
    <xf numFmtId="2" fontId="20" fillId="0" borderId="0" xfId="0" applyNumberFormat="1" applyFont="1" applyFill="1" applyBorder="1" applyAlignment="1"/>
    <xf numFmtId="176" fontId="25" fillId="4" borderId="0" xfId="72" applyFill="1" applyAlignment="1" applyProtection="1">
      <alignment vertical="top"/>
      <protection locked="0"/>
    </xf>
    <xf numFmtId="176" fontId="20" fillId="6" borderId="0" xfId="3" applyNumberFormat="1" applyFont="1" applyFill="1" applyAlignment="1" applyProtection="1">
      <alignment vertical="top"/>
      <protection locked="0"/>
    </xf>
    <xf numFmtId="176" fontId="16" fillId="6" borderId="0" xfId="3" applyNumberFormat="1" applyFont="1" applyFill="1" applyAlignment="1" applyProtection="1">
      <alignment vertical="top"/>
      <protection locked="0"/>
    </xf>
    <xf numFmtId="176" fontId="31" fillId="6" borderId="0" xfId="3" applyNumberFormat="1" applyFont="1" applyFill="1" applyAlignment="1" applyProtection="1">
      <alignment vertical="top"/>
      <protection locked="0"/>
    </xf>
    <xf numFmtId="176" fontId="31" fillId="0" borderId="0" xfId="3" applyNumberFormat="1" applyFont="1" applyFill="1" applyBorder="1" applyAlignment="1"/>
    <xf numFmtId="43" fontId="20" fillId="6" borderId="0" xfId="71" applyFont="1" applyFill="1" applyBorder="1" applyAlignment="1" applyProtection="1">
      <alignment vertical="top"/>
      <protection locked="0"/>
    </xf>
    <xf numFmtId="176" fontId="36" fillId="6" borderId="0" xfId="3" applyNumberFormat="1" applyFont="1" applyFill="1" applyBorder="1" applyAlignment="1" applyProtection="1">
      <alignment vertical="top"/>
      <protection locked="0"/>
    </xf>
    <xf numFmtId="176" fontId="20" fillId="6" borderId="0" xfId="3" applyNumberFormat="1" applyFont="1" applyFill="1" applyBorder="1" applyAlignment="1" applyProtection="1">
      <alignment vertical="top"/>
      <protection locked="0"/>
    </xf>
    <xf numFmtId="176" fontId="36" fillId="6" borderId="0" xfId="3" applyNumberFormat="1" applyFont="1" applyFill="1" applyBorder="1" applyAlignment="1" applyProtection="1">
      <alignment vertical="top"/>
      <protection locked="0"/>
    </xf>
    <xf numFmtId="2" fontId="32" fillId="0" borderId="14" xfId="0" applyNumberFormat="1" applyFont="1" applyFill="1" applyBorder="1" applyAlignment="1" applyProtection="1">
      <alignment vertical="top"/>
      <protection locked="0"/>
    </xf>
    <xf numFmtId="176" fontId="25" fillId="4" borderId="0" xfId="46" applyFill="1" applyAlignment="1" applyProtection="1">
      <alignment vertical="top"/>
      <protection locked="0"/>
    </xf>
    <xf numFmtId="0" fontId="16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0" fontId="40" fillId="0" borderId="0" xfId="0" applyFont="1" applyFill="1" applyBorder="1" applyAlignment="1"/>
    <xf numFmtId="0" fontId="41" fillId="0" borderId="0" xfId="0" applyFont="1" applyFill="1" applyBorder="1" applyAlignment="1"/>
    <xf numFmtId="0" fontId="16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40" fillId="4" borderId="1" xfId="0" applyFont="1" applyFill="1" applyBorder="1" applyAlignment="1"/>
    <xf numFmtId="1" fontId="20" fillId="4" borderId="1" xfId="0" applyNumberFormat="1" applyFont="1" applyFill="1" applyBorder="1" applyAlignment="1"/>
    <xf numFmtId="184" fontId="20" fillId="4" borderId="1" xfId="0" applyNumberFormat="1" applyFont="1" applyFill="1" applyBorder="1" applyAlignment="1"/>
    <xf numFmtId="1" fontId="16" fillId="4" borderId="1" xfId="0" applyNumberFormat="1" applyFont="1" applyFill="1" applyBorder="1" applyAlignment="1"/>
    <xf numFmtId="182" fontId="16" fillId="4" borderId="1" xfId="0" applyNumberFormat="1" applyFont="1" applyFill="1" applyBorder="1" applyAlignment="1"/>
    <xf numFmtId="0" fontId="36" fillId="4" borderId="1" xfId="0" applyFont="1" applyFill="1" applyBorder="1" applyAlignment="1">
      <alignment vertical="top"/>
    </xf>
    <xf numFmtId="0" fontId="36" fillId="4" borderId="1" xfId="0" applyFont="1" applyFill="1" applyBorder="1" applyAlignment="1">
      <alignment vertical="top"/>
    </xf>
    <xf numFmtId="0" fontId="40" fillId="4" borderId="1" xfId="0" applyFont="1" applyFill="1" applyBorder="1" applyAlignment="1">
      <alignment vertical="top"/>
    </xf>
    <xf numFmtId="0" fontId="41" fillId="4" borderId="1" xfId="0" applyFont="1" applyFill="1" applyBorder="1" applyAlignment="1"/>
    <xf numFmtId="184" fontId="41" fillId="4" borderId="1" xfId="0" applyNumberFormat="1" applyFont="1" applyFill="1" applyBorder="1" applyAlignment="1"/>
    <xf numFmtId="1" fontId="20" fillId="4" borderId="1" xfId="0" applyNumberFormat="1" applyFont="1" applyFill="1" applyBorder="1" applyAlignment="1"/>
    <xf numFmtId="0" fontId="32" fillId="4" borderId="1" xfId="0" applyFont="1" applyFill="1" applyBorder="1" applyAlignment="1"/>
    <xf numFmtId="183" fontId="16" fillId="4" borderId="1" xfId="46" applyNumberFormat="1" applyFont="1" applyFill="1" applyBorder="1" applyAlignment="1">
      <alignment vertical="top"/>
    </xf>
    <xf numFmtId="1" fontId="32" fillId="4" borderId="1" xfId="0" applyNumberFormat="1" applyFont="1" applyFill="1" applyBorder="1" applyAlignment="1"/>
    <xf numFmtId="182" fontId="32" fillId="4" borderId="1" xfId="0" applyNumberFormat="1" applyFont="1" applyFill="1" applyBorder="1" applyAlignment="1"/>
    <xf numFmtId="0" fontId="23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/>
    <xf numFmtId="0" fontId="23" fillId="0" borderId="0" xfId="0" applyFont="1" applyBorder="1"/>
    <xf numFmtId="0" fontId="15" fillId="4" borderId="0" xfId="0" applyFont="1" applyFill="1" applyBorder="1" applyAlignment="1"/>
    <xf numFmtId="1" fontId="47" fillId="4" borderId="0" xfId="0" applyNumberFormat="1" applyFont="1" applyFill="1" applyBorder="1" applyAlignment="1"/>
    <xf numFmtId="182" fontId="47" fillId="4" borderId="0" xfId="0" applyNumberFormat="1" applyFont="1" applyFill="1" applyBorder="1" applyAlignment="1"/>
    <xf numFmtId="0" fontId="14" fillId="4" borderId="0" xfId="0" applyFont="1" applyFill="1" applyBorder="1" applyAlignment="1">
      <alignment vertical="center"/>
    </xf>
    <xf numFmtId="0" fontId="0" fillId="0" borderId="0" xfId="0" applyBorder="1"/>
    <xf numFmtId="0" fontId="23" fillId="0" borderId="0" xfId="0" applyFont="1" applyBorder="1" applyAlignment="1">
      <alignment horizontal="left"/>
    </xf>
    <xf numFmtId="184" fontId="25" fillId="0" borderId="0" xfId="0" applyNumberFormat="1" applyFont="1" applyBorder="1" applyAlignment="1">
      <alignment vertical="top"/>
    </xf>
    <xf numFmtId="0" fontId="23" fillId="4" borderId="0" xfId="0" applyFont="1" applyFill="1" applyBorder="1"/>
    <xf numFmtId="0" fontId="23" fillId="4" borderId="0" xfId="0" applyFont="1" applyFill="1" applyBorder="1" applyAlignment="1">
      <alignment horizontal="left"/>
    </xf>
    <xf numFmtId="184" fontId="25" fillId="4" borderId="0" xfId="0" applyNumberFormat="1" applyFont="1" applyFill="1" applyBorder="1" applyAlignment="1">
      <alignment vertical="top"/>
    </xf>
    <xf numFmtId="1" fontId="23" fillId="4" borderId="0" xfId="0" applyNumberFormat="1" applyFont="1" applyFill="1" applyBorder="1" applyAlignment="1">
      <alignment horizontal="left"/>
    </xf>
    <xf numFmtId="184" fontId="23" fillId="4" borderId="0" xfId="0" applyNumberFormat="1" applyFont="1" applyFill="1" applyBorder="1"/>
    <xf numFmtId="1" fontId="23" fillId="0" borderId="0" xfId="0" applyNumberFormat="1" applyFont="1" applyBorder="1" applyAlignment="1">
      <alignment horizontal="left"/>
    </xf>
    <xf numFmtId="184" fontId="23" fillId="0" borderId="0" xfId="0" applyNumberFormat="1" applyFont="1" applyBorder="1"/>
    <xf numFmtId="0" fontId="25" fillId="4" borderId="0" xfId="0" applyFont="1" applyFill="1" applyBorder="1"/>
    <xf numFmtId="0" fontId="32" fillId="0" borderId="0" xfId="0" applyFont="1" applyFill="1" applyBorder="1" applyAlignment="1"/>
    <xf numFmtId="0" fontId="25" fillId="0" borderId="0" xfId="0" applyFont="1" applyBorder="1"/>
    <xf numFmtId="0" fontId="25" fillId="6" borderId="0" xfId="0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25" fillId="0" borderId="0" xfId="0" applyFont="1" applyBorder="1" applyAlignment="1">
      <alignment vertical="top"/>
    </xf>
    <xf numFmtId="182" fontId="23" fillId="4" borderId="0" xfId="0" applyNumberFormat="1" applyFont="1" applyFill="1" applyBorder="1"/>
    <xf numFmtId="49" fontId="37" fillId="0" borderId="0" xfId="0" applyNumberFormat="1" applyFont="1" applyFill="1" applyBorder="1" applyAlignment="1"/>
    <xf numFmtId="0" fontId="23" fillId="4" borderId="0" xfId="0" applyFont="1" applyFill="1" applyBorder="1" applyAlignment="1">
      <alignment vertical="top"/>
    </xf>
    <xf numFmtId="0" fontId="23" fillId="6" borderId="0" xfId="0" applyFont="1" applyFill="1" applyBorder="1"/>
    <xf numFmtId="182" fontId="23" fillId="0" borderId="0" xfId="0" applyNumberFormat="1" applyFont="1" applyBorder="1"/>
    <xf numFmtId="0" fontId="35" fillId="6" borderId="0" xfId="0" applyFont="1" applyFill="1" applyBorder="1" applyAlignment="1">
      <alignment vertical="top"/>
    </xf>
    <xf numFmtId="177" fontId="23" fillId="4" borderId="0" xfId="0" applyNumberFormat="1" applyFont="1" applyFill="1" applyBorder="1"/>
    <xf numFmtId="0" fontId="14" fillId="4" borderId="0" xfId="0" applyFont="1" applyFill="1" applyBorder="1" applyAlignment="1">
      <alignment horizontal="center" vertical="center"/>
    </xf>
    <xf numFmtId="0" fontId="25" fillId="6" borderId="0" xfId="92" applyFill="1" applyBorder="1" applyAlignment="1">
      <alignment vertical="top"/>
    </xf>
    <xf numFmtId="1" fontId="0" fillId="0" borderId="0" xfId="0" applyNumberFormat="1" applyFont="1" applyBorder="1" applyAlignment="1">
      <alignment horizontal="left"/>
    </xf>
    <xf numFmtId="177" fontId="25" fillId="6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176" fontId="0" fillId="0" borderId="0" xfId="0" applyNumberFormat="1"/>
    <xf numFmtId="176" fontId="32" fillId="4" borderId="1" xfId="0" applyNumberFormat="1" applyFont="1" applyFill="1" applyBorder="1" applyAlignment="1" applyProtection="1">
      <alignment vertical="top"/>
      <protection locked="0"/>
    </xf>
    <xf numFmtId="1" fontId="36" fillId="4" borderId="1" xfId="0" applyNumberFormat="1" applyFont="1" applyFill="1" applyBorder="1" applyAlignment="1">
      <alignment vertical="top"/>
    </xf>
    <xf numFmtId="43" fontId="31" fillId="4" borderId="1" xfId="0" applyNumberFormat="1" applyFont="1" applyFill="1" applyBorder="1" applyAlignment="1"/>
    <xf numFmtId="182" fontId="41" fillId="4" borderId="1" xfId="0" applyNumberFormat="1" applyFont="1" applyFill="1" applyBorder="1" applyAlignment="1"/>
    <xf numFmtId="1" fontId="40" fillId="4" borderId="1" xfId="0" applyNumberFormat="1" applyFont="1" applyFill="1" applyBorder="1" applyAlignment="1">
      <alignment vertical="top"/>
    </xf>
    <xf numFmtId="43" fontId="41" fillId="4" borderId="1" xfId="3" applyNumberFormat="1" applyFont="1" applyFill="1" applyBorder="1"/>
    <xf numFmtId="0" fontId="25" fillId="4" borderId="1" xfId="90" applyFont="1" applyFill="1" applyBorder="1"/>
    <xf numFmtId="176" fontId="20" fillId="4" borderId="1" xfId="46" applyFont="1" applyFill="1" applyBorder="1"/>
    <xf numFmtId="2" fontId="32" fillId="4" borderId="1" xfId="0" applyNumberFormat="1" applyFont="1" applyFill="1" applyBorder="1" applyAlignment="1" applyProtection="1">
      <alignment vertical="top"/>
      <protection locked="0"/>
    </xf>
    <xf numFmtId="2" fontId="23" fillId="4" borderId="1" xfId="0" applyNumberFormat="1" applyFont="1" applyFill="1" applyBorder="1" applyAlignment="1">
      <alignment horizontal="left" vertical="top"/>
    </xf>
    <xf numFmtId="1" fontId="25" fillId="0" borderId="0" xfId="0" applyNumberFormat="1" applyFont="1" applyBorder="1" applyAlignment="1" applyProtection="1">
      <alignment vertical="top"/>
      <protection locked="0"/>
    </xf>
    <xf numFmtId="176" fontId="47" fillId="4" borderId="0" xfId="0" applyNumberFormat="1" applyFont="1" applyFill="1" applyBorder="1" applyAlignment="1"/>
    <xf numFmtId="179" fontId="0" fillId="0" borderId="0" xfId="3" applyBorder="1"/>
    <xf numFmtId="179" fontId="45" fillId="0" borderId="0" xfId="3" applyFont="1" applyBorder="1"/>
    <xf numFmtId="179" fontId="23" fillId="4" borderId="0" xfId="3" applyFont="1" applyFill="1" applyBorder="1"/>
    <xf numFmtId="0" fontId="25" fillId="4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179" fontId="23" fillId="0" borderId="0" xfId="3" applyFont="1" applyBorder="1"/>
    <xf numFmtId="0" fontId="25" fillId="4" borderId="0" xfId="0" applyFont="1" applyFill="1" applyBorder="1" applyAlignment="1">
      <alignment vertical="top"/>
    </xf>
    <xf numFmtId="0" fontId="45" fillId="4" borderId="0" xfId="0" applyFont="1" applyFill="1" applyBorder="1"/>
    <xf numFmtId="0" fontId="25" fillId="4" borderId="0" xfId="90" applyFont="1" applyFill="1" applyBorder="1"/>
    <xf numFmtId="176" fontId="23" fillId="0" borderId="0" xfId="46" applyFont="1" applyBorder="1"/>
    <xf numFmtId="179" fontId="25" fillId="4" borderId="0" xfId="3" applyFont="1" applyFill="1" applyBorder="1"/>
    <xf numFmtId="0" fontId="25" fillId="6" borderId="0" xfId="76" applyFill="1" applyBorder="1"/>
    <xf numFmtId="0" fontId="48" fillId="0" borderId="0" xfId="0" applyFont="1" applyBorder="1"/>
    <xf numFmtId="176" fontId="0" fillId="0" borderId="0" xfId="72" applyFont="1" applyBorder="1"/>
    <xf numFmtId="1" fontId="14" fillId="4" borderId="0" xfId="0" applyNumberFormat="1" applyFont="1" applyFill="1" applyBorder="1" applyAlignment="1">
      <alignment vertical="center"/>
    </xf>
    <xf numFmtId="176" fontId="14" fillId="4" borderId="0" xfId="0" applyNumberFormat="1" applyFont="1" applyFill="1" applyBorder="1" applyAlignment="1">
      <alignment vertical="center"/>
    </xf>
    <xf numFmtId="1" fontId="25" fillId="0" borderId="0" xfId="0" applyNumberFormat="1" applyFont="1" applyAlignment="1">
      <alignment vertical="top"/>
    </xf>
    <xf numFmtId="185" fontId="0" fillId="0" borderId="0" xfId="46" applyNumberFormat="1" applyFont="1"/>
    <xf numFmtId="185" fontId="0" fillId="0" borderId="0" xfId="0" applyNumberFormat="1"/>
    <xf numFmtId="1" fontId="0" fillId="0" borderId="0" xfId="0" applyNumberFormat="1"/>
    <xf numFmtId="2" fontId="25" fillId="0" borderId="0" xfId="0" applyNumberFormat="1" applyFont="1"/>
    <xf numFmtId="1" fontId="25" fillId="0" borderId="0" xfId="0" applyNumberFormat="1" applyFont="1"/>
    <xf numFmtId="0" fontId="25" fillId="4" borderId="0" xfId="80" applyFill="1" applyAlignment="1">
      <alignment vertical="top"/>
    </xf>
    <xf numFmtId="0" fontId="25" fillId="0" borderId="0" xfId="80" applyAlignment="1">
      <alignment vertical="top"/>
    </xf>
    <xf numFmtId="0" fontId="25" fillId="0" borderId="0" xfId="120" applyAlignment="1" applyProtection="1">
      <alignment vertical="top"/>
      <protection locked="0"/>
    </xf>
    <xf numFmtId="0" fontId="25" fillId="4" borderId="0" xfId="120" applyFill="1" applyAlignment="1" applyProtection="1">
      <alignment vertical="top"/>
      <protection locked="0"/>
    </xf>
    <xf numFmtId="0" fontId="49" fillId="4" borderId="0" xfId="0" applyFont="1" applyFill="1" applyAlignment="1">
      <alignment horizontal="left"/>
    </xf>
    <xf numFmtId="0" fontId="16" fillId="0" borderId="0" xfId="0" applyFont="1" applyFill="1" applyBorder="1" applyAlignment="1"/>
    <xf numFmtId="49" fontId="37" fillId="0" borderId="0" xfId="0" applyNumberFormat="1" applyFont="1" applyFill="1" applyBorder="1" applyAlignment="1"/>
    <xf numFmtId="0" fontId="16" fillId="0" borderId="0" xfId="0" applyFont="1" applyFill="1" applyBorder="1" applyAlignment="1">
      <alignment vertical="top"/>
    </xf>
    <xf numFmtId="0" fontId="16" fillId="6" borderId="0" xfId="0" applyFont="1" applyFill="1" applyBorder="1" applyAlignment="1"/>
    <xf numFmtId="49" fontId="37" fillId="0" borderId="0" xfId="0" applyNumberFormat="1" applyFont="1" applyFill="1" applyBorder="1" applyAlignment="1"/>
    <xf numFmtId="49" fontId="16" fillId="0" borderId="0" xfId="0" applyNumberFormat="1" applyFont="1" applyFill="1" applyBorder="1" applyAlignment="1">
      <alignment vertical="top"/>
    </xf>
    <xf numFmtId="49" fontId="16" fillId="0" borderId="0" xfId="0" applyNumberFormat="1" applyFont="1" applyFill="1" applyBorder="1" applyAlignment="1"/>
    <xf numFmtId="0" fontId="36" fillId="0" borderId="0" xfId="0" applyFont="1" applyFill="1" applyBorder="1" applyAlignment="1"/>
    <xf numFmtId="0" fontId="40" fillId="0" borderId="0" xfId="0" applyFont="1" applyFill="1" applyBorder="1" applyAlignment="1">
      <alignment vertical="top"/>
    </xf>
    <xf numFmtId="0" fontId="41" fillId="0" borderId="0" xfId="0" applyFont="1" applyFill="1" applyBorder="1" applyAlignment="1"/>
    <xf numFmtId="0" fontId="16" fillId="6" borderId="0" xfId="105" applyFont="1" applyFill="1" applyBorder="1" applyAlignment="1" applyProtection="1">
      <alignment vertical="top"/>
      <protection locked="0"/>
    </xf>
    <xf numFmtId="0" fontId="16" fillId="6" borderId="0" xfId="105" applyFont="1" applyFill="1" applyBorder="1" applyAlignment="1" applyProtection="1">
      <alignment vertical="top"/>
      <protection locked="0"/>
    </xf>
    <xf numFmtId="0" fontId="5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1" fillId="0" borderId="15" xfId="0" applyFont="1" applyBorder="1" applyAlignment="1">
      <alignment horizontal="left" vertical="center"/>
    </xf>
    <xf numFmtId="0" fontId="51" fillId="0" borderId="16" xfId="0" applyFont="1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0" xfId="0" applyFont="1"/>
    <xf numFmtId="0" fontId="51" fillId="0" borderId="0" xfId="0" applyFont="1" applyAlignment="1">
      <alignment horizontal="center" vertical="center"/>
    </xf>
    <xf numFmtId="0" fontId="51" fillId="0" borderId="15" xfId="0" applyFont="1" applyBorder="1"/>
    <xf numFmtId="0" fontId="51" fillId="0" borderId="16" xfId="0" applyFont="1" applyBorder="1"/>
    <xf numFmtId="0" fontId="51" fillId="0" borderId="17" xfId="0" applyFont="1" applyBorder="1"/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0" xfId="0" applyFont="1" applyAlignment="1">
      <alignment horizontal="center"/>
    </xf>
    <xf numFmtId="58" fontId="51" fillId="0" borderId="0" xfId="0" applyNumberFormat="1" applyFont="1"/>
    <xf numFmtId="0" fontId="51" fillId="0" borderId="18" xfId="0" applyFont="1" applyBorder="1"/>
    <xf numFmtId="0" fontId="51" fillId="0" borderId="0" xfId="0" applyFont="1" applyAlignment="1">
      <alignment vertical="center"/>
    </xf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6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5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top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vertical="center" wrapText="1"/>
    </xf>
    <xf numFmtId="187" fontId="0" fillId="0" borderId="1" xfId="3" applyNumberFormat="1" applyFont="1" applyBorder="1"/>
    <xf numFmtId="37" fontId="51" fillId="0" borderId="0" xfId="3" applyNumberFormat="1" applyFont="1" applyAlignment="1">
      <alignment vertical="center" wrapText="1"/>
    </xf>
    <xf numFmtId="187" fontId="9" fillId="0" borderId="1" xfId="3" applyNumberFormat="1" applyFont="1" applyBorder="1" applyAlignment="1">
      <alignment vertical="center" wrapText="1"/>
    </xf>
    <xf numFmtId="0" fontId="52" fillId="0" borderId="1" xfId="0" applyFont="1" applyBorder="1" applyAlignment="1">
      <alignment horizontal="center"/>
    </xf>
    <xf numFmtId="187" fontId="52" fillId="0" borderId="1" xfId="3" applyNumberFormat="1" applyFont="1" applyBorder="1" applyAlignment="1">
      <alignment horizontal="center"/>
    </xf>
    <xf numFmtId="187" fontId="51" fillId="0" borderId="0" xfId="3" applyNumberFormat="1" applyFont="1"/>
    <xf numFmtId="0" fontId="51" fillId="0" borderId="17" xfId="0" applyFont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/>
    </xf>
    <xf numFmtId="0" fontId="6" fillId="0" borderId="17" xfId="0" applyFont="1" applyBorder="1" applyAlignment="1">
      <alignment horizontal="center"/>
    </xf>
    <xf numFmtId="0" fontId="54" fillId="0" borderId="0" xfId="0" applyFont="1"/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5" fontId="51" fillId="0" borderId="0" xfId="0" applyNumberFormat="1" applyFont="1"/>
    <xf numFmtId="187" fontId="23" fillId="0" borderId="0" xfId="3" applyNumberFormat="1" applyFont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25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51" fillId="0" borderId="0" xfId="0" applyNumberFormat="1" applyFont="1"/>
    <xf numFmtId="185" fontId="23" fillId="0" borderId="0" xfId="3" applyNumberFormat="1" applyFont="1" applyAlignment="1">
      <alignment horizontal="center"/>
    </xf>
    <xf numFmtId="185" fontId="1" fillId="0" borderId="0" xfId="3" applyNumberFormat="1" applyFont="1" applyAlignment="1">
      <alignment horizontal="center"/>
    </xf>
    <xf numFmtId="0" fontId="55" fillId="0" borderId="0" xfId="0" applyFont="1"/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37" fontId="9" fillId="0" borderId="0" xfId="3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37" fontId="9" fillId="0" borderId="0" xfId="3" applyNumberFormat="1" applyFont="1" applyBorder="1" applyAlignment="1">
      <alignment vertical="center" wrapText="1"/>
    </xf>
    <xf numFmtId="37" fontId="51" fillId="0" borderId="0" xfId="3" applyNumberFormat="1" applyFont="1" applyAlignment="1">
      <alignment horizontal="center" vertical="center" wrapText="1"/>
    </xf>
    <xf numFmtId="37" fontId="0" fillId="0" borderId="0" xfId="0" applyNumberFormat="1" applyBorder="1"/>
    <xf numFmtId="37" fontId="9" fillId="0" borderId="0" xfId="3" applyNumberFormat="1" applyFont="1" applyAlignment="1">
      <alignment horizontal="center" vertical="center" wrapText="1"/>
    </xf>
    <xf numFmtId="37" fontId="9" fillId="0" borderId="0" xfId="3" applyNumberFormat="1" applyFont="1" applyBorder="1" applyAlignment="1">
      <alignment horizontal="center" vertical="center" wrapText="1"/>
    </xf>
    <xf numFmtId="37" fontId="0" fillId="0" borderId="0" xfId="0" applyNumberFormat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37" fontId="9" fillId="0" borderId="1" xfId="3" applyNumberFormat="1" applyFont="1" applyBorder="1" applyAlignment="1">
      <alignment horizontal="center" vertical="center" wrapText="1"/>
    </xf>
    <xf numFmtId="0" fontId="51" fillId="0" borderId="20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51" fillId="0" borderId="1" xfId="0" applyFont="1" applyBorder="1" applyAlignment="1">
      <alignment horizontal="left" vertical="center"/>
    </xf>
    <xf numFmtId="0" fontId="51" fillId="0" borderId="2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37" fontId="0" fillId="0" borderId="0" xfId="0" applyNumberFormat="1"/>
    <xf numFmtId="37" fontId="9" fillId="0" borderId="15" xfId="3" applyNumberFormat="1" applyFont="1" applyBorder="1" applyAlignment="1">
      <alignment horizontal="center" vertical="center" wrapText="1"/>
    </xf>
    <xf numFmtId="37" fontId="9" fillId="0" borderId="17" xfId="3" applyNumberFormat="1" applyFont="1" applyBorder="1" applyAlignment="1">
      <alignment horizontal="center" vertical="center" wrapText="1"/>
    </xf>
    <xf numFmtId="37" fontId="51" fillId="0" borderId="1" xfId="3" applyNumberFormat="1" applyFont="1" applyBorder="1" applyAlignment="1">
      <alignment vertical="center"/>
    </xf>
    <xf numFmtId="0" fontId="51" fillId="0" borderId="23" xfId="0" applyFont="1" applyBorder="1" applyAlignment="1">
      <alignment horizontal="left"/>
    </xf>
    <xf numFmtId="0" fontId="51" fillId="0" borderId="22" xfId="0" applyFont="1" applyBorder="1"/>
    <xf numFmtId="179" fontId="0" fillId="0" borderId="1" xfId="3" applyFont="1" applyBorder="1" applyAlignment="1">
      <alignment vertical="center"/>
    </xf>
    <xf numFmtId="179" fontId="0" fillId="0" borderId="1" xfId="3" applyFont="1" applyBorder="1"/>
    <xf numFmtId="0" fontId="0" fillId="0" borderId="1" xfId="0" applyBorder="1"/>
    <xf numFmtId="0" fontId="51" fillId="0" borderId="17" xfId="0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51" fillId="0" borderId="15" xfId="0" applyFont="1" applyBorder="1" applyAlignment="1">
      <alignment vertical="center"/>
    </xf>
    <xf numFmtId="0" fontId="23" fillId="0" borderId="0" xfId="0" applyFont="1"/>
    <xf numFmtId="180" fontId="51" fillId="0" borderId="0" xfId="0" applyNumberFormat="1" applyFont="1"/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3" fontId="52" fillId="0" borderId="1" xfId="0" applyNumberFormat="1" applyFont="1" applyFill="1" applyBorder="1" applyAlignment="1">
      <alignment horizontal="center" vertical="center"/>
    </xf>
    <xf numFmtId="0" fontId="51" fillId="0" borderId="27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52" fillId="0" borderId="35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2" fillId="0" borderId="40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56" fillId="7" borderId="36" xfId="0" applyFont="1" applyFill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8" borderId="25" xfId="0" applyFont="1" applyFill="1" applyBorder="1" applyAlignment="1">
      <alignment horizontal="center" vertical="center"/>
    </xf>
    <xf numFmtId="0" fontId="57" fillId="3" borderId="25" xfId="0" applyFont="1" applyFill="1" applyBorder="1" applyAlignment="1">
      <alignment horizontal="center" vertical="center"/>
    </xf>
    <xf numFmtId="0" fontId="57" fillId="9" borderId="25" xfId="0" applyFont="1" applyFill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52" fillId="0" borderId="51" xfId="0" applyFont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1" fillId="0" borderId="15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0" fontId="51" fillId="0" borderId="17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58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left" vertical="center"/>
    </xf>
    <xf numFmtId="0" fontId="5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8" fillId="0" borderId="1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3" fontId="52" fillId="0" borderId="52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2" fillId="0" borderId="56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 indent="5"/>
    </xf>
    <xf numFmtId="0" fontId="9" fillId="0" borderId="57" xfId="0" applyFont="1" applyBorder="1" applyAlignment="1">
      <alignment horizontal="center" vertical="center"/>
    </xf>
    <xf numFmtId="0" fontId="56" fillId="7" borderId="55" xfId="0" applyFont="1" applyFill="1" applyBorder="1" applyAlignment="1">
      <alignment horizontal="center" vertical="center"/>
    </xf>
    <xf numFmtId="0" fontId="57" fillId="9" borderId="58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56" fillId="0" borderId="5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top"/>
    </xf>
    <xf numFmtId="0" fontId="62" fillId="0" borderId="16" xfId="0" applyFont="1" applyBorder="1" applyAlignment="1">
      <alignment horizontal="center" vertical="top"/>
    </xf>
    <xf numFmtId="0" fontId="62" fillId="0" borderId="17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58" fillId="0" borderId="1" xfId="3" applyNumberFormat="1" applyFont="1" applyBorder="1" applyAlignment="1">
      <alignment horizontal="center" vertical="center"/>
    </xf>
    <xf numFmtId="0" fontId="58" fillId="0" borderId="0" xfId="0" applyFont="1"/>
    <xf numFmtId="0" fontId="1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187" fontId="9" fillId="0" borderId="1" xfId="3" applyNumberFormat="1" applyFont="1" applyBorder="1"/>
    <xf numFmtId="0" fontId="9" fillId="0" borderId="1" xfId="0" applyFont="1" applyBorder="1"/>
    <xf numFmtId="187" fontId="9" fillId="0" borderId="0" xfId="0" applyNumberFormat="1" applyFont="1"/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" xfId="0" applyFont="1" applyBorder="1" applyAlignment="1">
      <alignment horizontal="center" wrapText="1"/>
    </xf>
    <xf numFmtId="187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188" fontId="9" fillId="0" borderId="15" xfId="3" applyNumberFormat="1" applyFont="1" applyBorder="1" applyAlignment="1">
      <alignment horizontal="center" vertical="top" wrapText="1"/>
    </xf>
    <xf numFmtId="188" fontId="9" fillId="0" borderId="17" xfId="3" applyNumberFormat="1" applyFont="1" applyBorder="1" applyAlignment="1">
      <alignment horizontal="center" vertical="top" wrapText="1"/>
    </xf>
    <xf numFmtId="179" fontId="9" fillId="0" borderId="1" xfId="3" applyFont="1" applyBorder="1" applyAlignment="1">
      <alignment horizontal="center" vertical="center" wrapText="1"/>
    </xf>
    <xf numFmtId="0" fontId="52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/>
    </xf>
    <xf numFmtId="187" fontId="9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 quotePrefix="1">
      <alignment horizontal="left" vertical="center"/>
    </xf>
  </cellXfs>
  <cellStyles count="132">
    <cellStyle name="Normal" xfId="0" builtinId="0"/>
    <cellStyle name="40% - Accent1" xfId="1" builtinId="31"/>
    <cellStyle name="Normal 2 51" xfId="2"/>
    <cellStyle name="Comma" xfId="3" builtinId="3"/>
    <cellStyle name="Comma [0]" xfId="4" builtinId="6"/>
    <cellStyle name="Currency [0]" xfId="5" builtinId="7"/>
    <cellStyle name="Comma 24" xfId="6"/>
    <cellStyle name="Currency" xfId="7" builtinId="4"/>
    <cellStyle name="Percent" xfId="8" builtinId="5"/>
    <cellStyle name="Heading 2" xfId="9" builtinId="17"/>
    <cellStyle name="Normal 139" xfId="10"/>
    <cellStyle name="Check Cell" xfId="11" builtinId="23"/>
    <cellStyle name="Note" xfId="12" builtinId="10"/>
    <cellStyle name="Comma 18" xfId="13"/>
    <cellStyle name="Hyperlink" xfId="14" builtinId="8"/>
    <cellStyle name="60% - Accent4" xfId="15" builtinId="44"/>
    <cellStyle name="Followed Hyperlink" xfId="16" builtinId="9"/>
    <cellStyle name="40% - Accent3" xfId="17" builtinId="39"/>
    <cellStyle name="Warning Text" xfId="18" builtinId="11"/>
    <cellStyle name="40% - Accent2" xfId="19" builtinId="35"/>
    <cellStyle name="Normal 2 52" xfId="20"/>
    <cellStyle name="Normal 136 3" xfId="21"/>
    <cellStyle name="Title" xfId="22" builtinId="15"/>
    <cellStyle name="CExplanatory Text" xfId="23" builtinId="53"/>
    <cellStyle name="Normal 74 3" xfId="24"/>
    <cellStyle name="Comma 48" xfId="25"/>
    <cellStyle name="Heading 1" xfId="26" builtinId="16"/>
    <cellStyle name="Normal 143" xfId="27"/>
    <cellStyle name="Heading 3" xfId="28" builtinId="18"/>
    <cellStyle name="Normal 145" xfId="29"/>
    <cellStyle name="Normal 10 2" xfId="30"/>
    <cellStyle name="Heading 4" xfId="31" builtinId="19"/>
    <cellStyle name="Input" xfId="32" builtinId="20"/>
    <cellStyle name="Normal 83" xfId="33"/>
    <cellStyle name="Normal 78" xfId="34"/>
    <cellStyle name="Good" xfId="35" builtinId="26"/>
    <cellStyle name="Normal 62" xfId="36"/>
    <cellStyle name="60% - Accent3" xfId="37" builtinId="40"/>
    <cellStyle name="Output" xfId="38" builtinId="21"/>
    <cellStyle name="Calculation" xfId="39" builtinId="22"/>
    <cellStyle name="Normal 84 2 2 2" xfId="40"/>
    <cellStyle name="20% - Accent1" xfId="41" builtinId="30"/>
    <cellStyle name="Linked Cell" xfId="42" builtinId="24"/>
    <cellStyle name="Total" xfId="43" builtinId="25"/>
    <cellStyle name="Bad" xfId="44" builtinId="27"/>
    <cellStyle name="Neutral" xfId="45" builtinId="28"/>
    <cellStyle name="Comma 11" xfId="46"/>
    <cellStyle name="Accent1" xfId="47" builtinId="29"/>
    <cellStyle name="20% - Accent5" xfId="48" builtinId="46"/>
    <cellStyle name="60% - Accent1" xfId="49" builtinId="32"/>
    <cellStyle name="Accent2" xfId="50" builtinId="33"/>
    <cellStyle name="20% - Accent2" xfId="51" builtinId="34"/>
    <cellStyle name="20% - Accent6" xfId="52" builtinId="50"/>
    <cellStyle name="60% - Accent2" xfId="53" builtinId="36"/>
    <cellStyle name="Accent3" xfId="54" builtinId="37"/>
    <cellStyle name="20% - Accent3" xfId="55" builtinId="38"/>
    <cellStyle name="Accent4" xfId="56" builtinId="41"/>
    <cellStyle name="20% - Accent4" xfId="57" builtinId="42"/>
    <cellStyle name="40% - Accent4" xfId="58" builtinId="43"/>
    <cellStyle name="Accent5" xfId="59" builtinId="45"/>
    <cellStyle name="40% - Accent5" xfId="60" builtinId="47"/>
    <cellStyle name="60% - Accent5" xfId="61" builtinId="48"/>
    <cellStyle name="Accent6" xfId="62" builtinId="49"/>
    <cellStyle name="40% - Accent6" xfId="63" builtinId="51"/>
    <cellStyle name="60% - Accent6" xfId="64" builtinId="52"/>
    <cellStyle name="Comma 37" xfId="65"/>
    <cellStyle name="Comma 29" xfId="66"/>
    <cellStyle name="Comma 38" xfId="67"/>
    <cellStyle name="Comma 4 2 2 2 2" xfId="68"/>
    <cellStyle name="Comma 35" xfId="69"/>
    <cellStyle name="Normal 49" xfId="70"/>
    <cellStyle name="Comma 36" xfId="71"/>
    <cellStyle name="Comma 11 2 2 2" xfId="72"/>
    <cellStyle name="Comma 25" xfId="73"/>
    <cellStyle name="Comma 4" xfId="74"/>
    <cellStyle name="Comma 9" xfId="75"/>
    <cellStyle name="Normal 10" xfId="76"/>
    <cellStyle name="Normal 10 2 2 2 2" xfId="77"/>
    <cellStyle name="Normal 104" xfId="78"/>
    <cellStyle name="Normal 109" xfId="79"/>
    <cellStyle name="Normal 110" xfId="80"/>
    <cellStyle name="Normal 112" xfId="81"/>
    <cellStyle name="Normal 115 2" xfId="82"/>
    <cellStyle name="Normal 12" xfId="83"/>
    <cellStyle name="Normal 2" xfId="84"/>
    <cellStyle name="Normal 12 7" xfId="85"/>
    <cellStyle name="Normal 132" xfId="86"/>
    <cellStyle name="Normal 142" xfId="87"/>
    <cellStyle name="Normal 137" xfId="88"/>
    <cellStyle name="Normal 140" xfId="89"/>
    <cellStyle name="Normal 147" xfId="90"/>
    <cellStyle name="Normal 149" xfId="91"/>
    <cellStyle name="Normal 178" xfId="92"/>
    <cellStyle name="Normal 3" xfId="93"/>
    <cellStyle name="Normal 3 2" xfId="94"/>
    <cellStyle name="Normal 3 2 2 2 2" xfId="95"/>
    <cellStyle name="Normal 3 2 4" xfId="96"/>
    <cellStyle name="Normal 46" xfId="97"/>
    <cellStyle name="Normal 5" xfId="98"/>
    <cellStyle name="Normal 61 2" xfId="99"/>
    <cellStyle name="Normal 56 2" xfId="100"/>
    <cellStyle name="Normal 63 2" xfId="101"/>
    <cellStyle name="Normal 63 2 2 2" xfId="102"/>
    <cellStyle name="Normal 63 3" xfId="103"/>
    <cellStyle name="Normal 64" xfId="104"/>
    <cellStyle name="Normal 65 2" xfId="105"/>
    <cellStyle name="Normal 65 2 2" xfId="106"/>
    <cellStyle name="Normal 65 2 2 2" xfId="107"/>
    <cellStyle name="Normal 65 2 3" xfId="108"/>
    <cellStyle name="Normal 7" xfId="109"/>
    <cellStyle name="Normal 74" xfId="110"/>
    <cellStyle name="Normal 74 2" xfId="111"/>
    <cellStyle name="Normal 75" xfId="112"/>
    <cellStyle name="Normal 75 14 2" xfId="113"/>
    <cellStyle name="Normal 76" xfId="114"/>
    <cellStyle name="Normal 82" xfId="115"/>
    <cellStyle name="Normal 77" xfId="116"/>
    <cellStyle name="Normal 77 10 2 2 2" xfId="117"/>
    <cellStyle name="Normal 77 10 3" xfId="118"/>
    <cellStyle name="Normal 8" xfId="119"/>
    <cellStyle name="Normal 84" xfId="120"/>
    <cellStyle name="Normal 84 2" xfId="121"/>
    <cellStyle name="Normal 90" xfId="122"/>
    <cellStyle name="Normal 85" xfId="123"/>
    <cellStyle name="Normal 85 2" xfId="124"/>
    <cellStyle name="Normal 86" xfId="125"/>
    <cellStyle name="Normal 87" xfId="126"/>
    <cellStyle name="Normal 93" xfId="127"/>
    <cellStyle name="Normal 97" xfId="128"/>
    <cellStyle name="Normal 94" xfId="129"/>
    <cellStyle name="Comma 4 2" xfId="130"/>
    <cellStyle name="Normal 77 10" xfId="1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amad\Desktop\SHPI%20Reports%20for%202017-2018\SHPI%20Reports%202018\SHPI-monthly%20%20March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O"/>
      <sheetName val="HCP"/>
      <sheetName val="Admission-March.18"/>
      <sheetName val="PP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G2" t="str">
            <v>Chitral</v>
          </cell>
          <cell r="H2">
            <v>407798</v>
          </cell>
        </row>
        <row r="3">
          <cell r="G3" t="str">
            <v>Malakand</v>
          </cell>
          <cell r="H3">
            <v>578344</v>
          </cell>
        </row>
        <row r="4">
          <cell r="G4" t="str">
            <v>Mardan</v>
          </cell>
          <cell r="H4">
            <v>1941933</v>
          </cell>
        </row>
        <row r="5">
          <cell r="G5" t="str">
            <v>Kohat</v>
          </cell>
          <cell r="H5">
            <v>731437</v>
          </cell>
        </row>
        <row r="6">
          <cell r="G6" t="str">
            <v>Gilgit</v>
          </cell>
          <cell r="H6">
            <v>193100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D13" totalsRowShown="0">
  <tableColumns count="4">
    <tableColumn id="1" name="Province"/>
    <tableColumn id="2" name="Districts"/>
    <tableColumn id="3" name="Month"/>
    <tableColumn id="4" name="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1"/>
  <sheetViews>
    <sheetView showGridLines="0" zoomScale="110" zoomScaleNormal="110" topLeftCell="A57" workbookViewId="0">
      <selection activeCell="I63" sqref="I62:I63"/>
    </sheetView>
  </sheetViews>
  <sheetFormatPr defaultColWidth="8.85714285714286" defaultRowHeight="14.25"/>
  <cols>
    <col min="1" max="1" width="1" style="602" customWidth="1"/>
    <col min="2" max="2" width="14.4285714285714" style="602" customWidth="1"/>
    <col min="3" max="3" width="3.14285714285714" style="602" customWidth="1"/>
    <col min="4" max="4" width="14.8571428571429" style="602" customWidth="1"/>
    <col min="5" max="5" width="15.1428571428571" style="602" customWidth="1"/>
    <col min="6" max="6" width="12.2857142857143" style="602" customWidth="1"/>
    <col min="7" max="7" width="15" style="602" customWidth="1"/>
    <col min="8" max="8" width="12" style="602" customWidth="1"/>
    <col min="9" max="9" width="12.5714285714286" style="602" customWidth="1"/>
    <col min="10" max="10" width="11.8571428571429" style="602" customWidth="1"/>
    <col min="11" max="16384" width="8.85714285714286" style="602"/>
  </cols>
  <sheetData>
    <row r="1" ht="15.6" customHeight="1" spans="1:9">
      <c r="A1" s="102"/>
      <c r="B1" s="102"/>
      <c r="C1" s="603" t="s">
        <v>0</v>
      </c>
      <c r="D1" s="603"/>
      <c r="E1" s="603"/>
      <c r="F1" s="603"/>
      <c r="G1" s="603"/>
      <c r="H1" s="603"/>
      <c r="I1" s="102"/>
    </row>
    <row r="2" spans="1:9">
      <c r="A2" s="102"/>
      <c r="B2" s="102"/>
      <c r="C2" s="102"/>
      <c r="D2" s="102"/>
      <c r="E2" s="102"/>
      <c r="F2" s="102"/>
      <c r="G2" s="102"/>
      <c r="H2" s="102"/>
      <c r="I2" s="102"/>
    </row>
    <row r="3" ht="19.5" customHeight="1" spans="1:9">
      <c r="A3" s="604" t="s">
        <v>1</v>
      </c>
      <c r="B3" s="506"/>
      <c r="C3" s="506" t="s">
        <v>2</v>
      </c>
      <c r="D3" s="600"/>
      <c r="E3" s="520"/>
      <c r="F3" s="604" t="s">
        <v>3</v>
      </c>
      <c r="G3" s="508" t="s">
        <v>4</v>
      </c>
      <c r="H3" s="508"/>
      <c r="I3" s="555"/>
    </row>
    <row r="4" spans="1:9">
      <c r="A4" s="520"/>
      <c r="B4" s="520"/>
      <c r="C4" s="520"/>
      <c r="D4" s="520"/>
      <c r="E4" s="520"/>
      <c r="F4" s="520"/>
      <c r="G4" s="520"/>
      <c r="H4" s="520"/>
      <c r="I4" s="520"/>
    </row>
    <row r="5" ht="17.25" customHeight="1" spans="1:9">
      <c r="A5" s="507" t="s">
        <v>5</v>
      </c>
      <c r="B5" s="508"/>
      <c r="C5" s="508"/>
      <c r="D5" s="555"/>
      <c r="E5" s="520"/>
      <c r="F5" s="604" t="s">
        <v>6</v>
      </c>
      <c r="G5" s="508">
        <v>2019</v>
      </c>
      <c r="H5" s="508"/>
      <c r="I5" s="555"/>
    </row>
    <row r="6" spans="1:9">
      <c r="A6" s="509"/>
      <c r="B6" s="509"/>
      <c r="C6" s="509"/>
      <c r="D6" s="509"/>
      <c r="E6" s="509"/>
      <c r="F6" s="509"/>
      <c r="G6" s="509"/>
      <c r="H6" s="509"/>
      <c r="I6" s="509"/>
    </row>
    <row r="7" spans="1:9">
      <c r="A7" s="509" t="s">
        <v>7</v>
      </c>
      <c r="B7" s="509"/>
      <c r="C7" s="509"/>
      <c r="D7" s="509"/>
      <c r="E7" s="509"/>
      <c r="F7" s="509"/>
      <c r="G7" s="509"/>
      <c r="H7" s="509"/>
      <c r="I7" s="509"/>
    </row>
    <row r="8" ht="20.25" customHeight="1" spans="1:9">
      <c r="A8" s="547" t="s">
        <v>8</v>
      </c>
      <c r="B8" s="547"/>
      <c r="C8" s="547"/>
      <c r="D8" s="547"/>
      <c r="E8" s="509" t="s">
        <v>9</v>
      </c>
      <c r="F8" s="509" t="s">
        <v>10</v>
      </c>
      <c r="G8" s="605"/>
      <c r="H8" s="509" t="s">
        <v>11</v>
      </c>
      <c r="I8" s="509"/>
    </row>
    <row r="9" spans="1:9">
      <c r="A9" s="509"/>
      <c r="B9" s="509"/>
      <c r="C9" s="509"/>
      <c r="D9" s="509"/>
      <c r="E9" s="509" t="s">
        <v>12</v>
      </c>
      <c r="F9" s="518" t="s">
        <v>13</v>
      </c>
      <c r="G9" s="509"/>
      <c r="H9" s="606"/>
      <c r="I9" s="509"/>
    </row>
    <row r="10" ht="6.75" customHeight="1" spans="1:9">
      <c r="A10" s="519"/>
      <c r="B10" s="519"/>
      <c r="C10" s="519"/>
      <c r="D10" s="519"/>
      <c r="E10" s="519"/>
      <c r="F10" s="519"/>
      <c r="G10" s="519"/>
      <c r="H10" s="519"/>
      <c r="I10" s="519"/>
    </row>
    <row r="11" ht="18.75" customHeight="1" spans="1:9">
      <c r="A11" s="102"/>
      <c r="B11" s="19" t="s">
        <v>14</v>
      </c>
      <c r="C11" s="102"/>
      <c r="D11" s="102"/>
      <c r="E11" s="102"/>
      <c r="F11" s="102"/>
      <c r="G11" s="102"/>
      <c r="H11" s="102"/>
      <c r="I11" s="102"/>
    </row>
    <row r="12" ht="18" customHeight="1" spans="1:9">
      <c r="A12" s="102" t="s">
        <v>15</v>
      </c>
      <c r="B12" s="19"/>
      <c r="C12" s="102"/>
      <c r="D12" s="102"/>
      <c r="E12" s="102"/>
      <c r="F12" s="102"/>
      <c r="G12" s="102"/>
      <c r="H12" s="102"/>
      <c r="I12" s="102"/>
    </row>
    <row r="13" customHeight="1" spans="1:9">
      <c r="A13" s="102"/>
      <c r="B13" s="607" t="s">
        <v>16</v>
      </c>
      <c r="C13" s="608"/>
      <c r="D13" s="608"/>
      <c r="E13" s="608"/>
      <c r="F13" s="609" t="s">
        <v>17</v>
      </c>
      <c r="G13" s="609"/>
      <c r="H13" s="609" t="s">
        <v>18</v>
      </c>
      <c r="I13" s="687"/>
    </row>
    <row r="14" ht="18" customHeight="1" spans="1:9">
      <c r="A14" s="509"/>
      <c r="B14" s="610" t="s">
        <v>19</v>
      </c>
      <c r="C14" s="611"/>
      <c r="D14" s="611"/>
      <c r="E14" s="612"/>
      <c r="F14" s="613">
        <v>26095</v>
      </c>
      <c r="G14" s="614"/>
      <c r="H14" s="615">
        <f>IFERROR(VLOOKUP(G3,[1]Sheet1!G2:H6,2,FALSE)," ")</f>
        <v>193100</v>
      </c>
      <c r="I14" s="688"/>
    </row>
    <row r="15" ht="27" customHeight="1" spans="1:9">
      <c r="A15" s="509"/>
      <c r="B15" s="616" t="s">
        <v>20</v>
      </c>
      <c r="C15" s="617"/>
      <c r="D15" s="617"/>
      <c r="E15" s="618"/>
      <c r="F15" s="619">
        <v>5480</v>
      </c>
      <c r="G15" s="620"/>
      <c r="H15" s="621">
        <v>36595</v>
      </c>
      <c r="I15" s="689"/>
    </row>
    <row r="16" ht="2.25" customHeight="1" spans="1:9">
      <c r="A16" s="509"/>
      <c r="B16" s="622"/>
      <c r="C16" s="623"/>
      <c r="D16" s="623"/>
      <c r="E16" s="624"/>
      <c r="F16" s="625"/>
      <c r="G16" s="626"/>
      <c r="H16" s="627"/>
      <c r="I16" s="690"/>
    </row>
    <row r="17" ht="24" customHeight="1" spans="1:9">
      <c r="A17" s="509"/>
      <c r="B17" s="628" t="s">
        <v>21</v>
      </c>
      <c r="C17" s="629"/>
      <c r="D17" s="629"/>
      <c r="E17" s="630"/>
      <c r="F17" s="530">
        <v>0</v>
      </c>
      <c r="G17" s="573"/>
      <c r="H17" s="529">
        <v>0</v>
      </c>
      <c r="I17" s="691"/>
    </row>
    <row r="18" ht="21.75" customHeight="1" spans="1:10">
      <c r="A18" s="509"/>
      <c r="B18" s="631" t="s">
        <v>22</v>
      </c>
      <c r="C18" s="632"/>
      <c r="D18" s="632"/>
      <c r="E18" s="633"/>
      <c r="F18" s="634">
        <v>5340</v>
      </c>
      <c r="G18" s="635"/>
      <c r="H18" s="636">
        <v>35667</v>
      </c>
      <c r="I18" s="692"/>
      <c r="J18" s="693"/>
    </row>
    <row r="19" ht="21.75" customHeight="1" spans="1:10">
      <c r="A19" s="509"/>
      <c r="B19" s="637" t="s">
        <v>23</v>
      </c>
      <c r="C19" s="638"/>
      <c r="D19" s="638"/>
      <c r="E19" s="639"/>
      <c r="F19" s="640">
        <v>20755</v>
      </c>
      <c r="G19" s="641"/>
      <c r="H19" s="642">
        <v>157429</v>
      </c>
      <c r="I19" s="694"/>
      <c r="J19" s="695"/>
    </row>
    <row r="20" ht="18" customHeight="1" spans="1:9">
      <c r="A20" s="509"/>
      <c r="B20" s="643" t="s">
        <v>24</v>
      </c>
      <c r="C20" s="644"/>
      <c r="D20" s="644"/>
      <c r="E20" s="645"/>
      <c r="F20" s="646">
        <v>5135</v>
      </c>
      <c r="G20" s="647"/>
      <c r="H20" s="648">
        <f>4149+92+880+10084+9573</f>
        <v>24778</v>
      </c>
      <c r="I20" s="696"/>
    </row>
    <row r="21" ht="18" customHeight="1" spans="1:9">
      <c r="A21" s="509"/>
      <c r="B21" s="649" t="s">
        <v>25</v>
      </c>
      <c r="C21" s="508"/>
      <c r="D21" s="508"/>
      <c r="E21" s="555"/>
      <c r="F21" s="650">
        <f>136+445+1282</f>
        <v>1863</v>
      </c>
      <c r="G21" s="651"/>
      <c r="H21" s="529">
        <f>359+2257+6896</f>
        <v>9512</v>
      </c>
      <c r="I21" s="691"/>
    </row>
    <row r="22" ht="19.5" customHeight="1" spans="1:9">
      <c r="A22" s="509"/>
      <c r="B22" s="652" t="s">
        <v>26</v>
      </c>
      <c r="C22" s="653"/>
      <c r="D22" s="653"/>
      <c r="E22" s="654"/>
      <c r="F22" s="655">
        <f>SUM(F20:G21)</f>
        <v>6998</v>
      </c>
      <c r="G22" s="655"/>
      <c r="H22" s="655">
        <f>SUM(H20:I21)</f>
        <v>34290</v>
      </c>
      <c r="I22" s="697"/>
    </row>
    <row r="23" spans="1:9">
      <c r="A23" s="509"/>
      <c r="B23" s="509"/>
      <c r="C23" s="509"/>
      <c r="D23" s="509"/>
      <c r="E23" s="509"/>
      <c r="F23" s="509"/>
      <c r="G23" s="509"/>
      <c r="H23" s="509"/>
      <c r="I23" s="509"/>
    </row>
    <row r="24" ht="15" spans="1:9">
      <c r="A24" s="509"/>
      <c r="B24" s="520" t="s">
        <v>27</v>
      </c>
      <c r="C24" s="509"/>
      <c r="D24" s="509"/>
      <c r="E24" s="509"/>
      <c r="F24" s="509"/>
      <c r="G24" s="509"/>
      <c r="H24" s="509"/>
      <c r="I24" s="509"/>
    </row>
    <row r="25" ht="21" customHeight="1" spans="1:9">
      <c r="A25" s="509"/>
      <c r="B25" s="656" t="s">
        <v>28</v>
      </c>
      <c r="C25" s="657"/>
      <c r="D25" s="658" t="s">
        <v>29</v>
      </c>
      <c r="E25" s="658"/>
      <c r="F25" s="659" t="s">
        <v>30</v>
      </c>
      <c r="G25" s="659"/>
      <c r="H25" s="660" t="s">
        <v>31</v>
      </c>
      <c r="I25" s="698"/>
    </row>
    <row r="26" ht="19.5" customHeight="1" spans="1:9">
      <c r="A26" s="509"/>
      <c r="B26" s="661"/>
      <c r="C26" s="662"/>
      <c r="D26" s="663" t="s">
        <v>32</v>
      </c>
      <c r="E26" s="663" t="s">
        <v>33</v>
      </c>
      <c r="F26" s="664" t="s">
        <v>32</v>
      </c>
      <c r="G26" s="664" t="s">
        <v>33</v>
      </c>
      <c r="H26" s="663" t="s">
        <v>32</v>
      </c>
      <c r="I26" s="699" t="s">
        <v>33</v>
      </c>
    </row>
    <row r="27" spans="1:9">
      <c r="A27" s="509"/>
      <c r="B27" s="665" t="s">
        <v>34</v>
      </c>
      <c r="C27" s="648"/>
      <c r="D27" s="666">
        <v>88</v>
      </c>
      <c r="E27" s="666">
        <v>63</v>
      </c>
      <c r="F27" s="529">
        <f>202+382+4+18+14</f>
        <v>620</v>
      </c>
      <c r="G27" s="529">
        <f>169+412+17+14</f>
        <v>612</v>
      </c>
      <c r="H27" s="666">
        <f t="shared" ref="H27:H32" si="0">+D27+F27</f>
        <v>708</v>
      </c>
      <c r="I27" s="700">
        <f t="shared" ref="I27:I32" si="1">+E27+G27</f>
        <v>675</v>
      </c>
    </row>
    <row r="28" spans="1:9">
      <c r="A28" s="509"/>
      <c r="B28" s="667" t="s">
        <v>35</v>
      </c>
      <c r="C28" s="529"/>
      <c r="D28" s="538">
        <f>750+176</f>
        <v>926</v>
      </c>
      <c r="E28" s="538">
        <f>662+177</f>
        <v>839</v>
      </c>
      <c r="F28" s="529">
        <f>763+312+10+3+86+247</f>
        <v>1421</v>
      </c>
      <c r="G28" s="529">
        <f>604+412+100+7+2+1+72+256</f>
        <v>1454</v>
      </c>
      <c r="H28" s="666">
        <f t="shared" si="0"/>
        <v>2347</v>
      </c>
      <c r="I28" s="700">
        <f t="shared" si="1"/>
        <v>2293</v>
      </c>
    </row>
    <row r="29" spans="1:9">
      <c r="A29" s="509"/>
      <c r="B29" s="667" t="s">
        <v>36</v>
      </c>
      <c r="C29" s="529"/>
      <c r="D29" s="538">
        <v>6981</v>
      </c>
      <c r="E29" s="538">
        <v>6562</v>
      </c>
      <c r="F29" s="529">
        <f>1656+215+20+19+7+197+796</f>
        <v>2910</v>
      </c>
      <c r="G29" s="529">
        <f>1570+484+18+6+14+196+769</f>
        <v>3057</v>
      </c>
      <c r="H29" s="666">
        <f t="shared" si="0"/>
        <v>9891</v>
      </c>
      <c r="I29" s="700">
        <f t="shared" si="1"/>
        <v>9619</v>
      </c>
    </row>
    <row r="30" spans="1:9">
      <c r="A30" s="509"/>
      <c r="B30" s="667" t="s">
        <v>37</v>
      </c>
      <c r="C30" s="529"/>
      <c r="D30" s="538">
        <f>5293+1683</f>
        <v>6976</v>
      </c>
      <c r="E30" s="538">
        <f>4683+1683</f>
        <v>6366</v>
      </c>
      <c r="F30" s="529">
        <f>3551+370+598+61+17+10+540+1688</f>
        <v>6835</v>
      </c>
      <c r="G30" s="529">
        <f>3571+570+598+54+10+31+493+1735</f>
        <v>7062</v>
      </c>
      <c r="H30" s="666">
        <f t="shared" si="0"/>
        <v>13811</v>
      </c>
      <c r="I30" s="700">
        <f t="shared" si="1"/>
        <v>13428</v>
      </c>
    </row>
    <row r="31" spans="1:9">
      <c r="A31" s="509"/>
      <c r="B31" s="667" t="s">
        <v>38</v>
      </c>
      <c r="C31" s="529"/>
      <c r="D31" s="538">
        <f>1354+224+1683</f>
        <v>3261</v>
      </c>
      <c r="E31" s="538">
        <f>944+224+1683-19</f>
        <v>2832</v>
      </c>
      <c r="F31" s="529">
        <f>797+214+544+655+9+3+83+299</f>
        <v>2604</v>
      </c>
      <c r="G31" s="529">
        <f>638+470+641+655+1+2+2+182</f>
        <v>2591</v>
      </c>
      <c r="H31" s="666">
        <f t="shared" si="0"/>
        <v>5865</v>
      </c>
      <c r="I31" s="700">
        <f t="shared" si="1"/>
        <v>5423</v>
      </c>
    </row>
    <row r="32" ht="15" spans="1:9">
      <c r="A32" s="509"/>
      <c r="B32" s="668" t="s">
        <v>39</v>
      </c>
      <c r="C32" s="669"/>
      <c r="D32" s="670">
        <f>354</f>
        <v>354</v>
      </c>
      <c r="E32" s="670">
        <f>423-4</f>
        <v>419</v>
      </c>
      <c r="F32" s="669">
        <f>887+469+654+19+1+133+441</f>
        <v>2604</v>
      </c>
      <c r="G32" s="669">
        <f>662+605+654+15+2+127+455</f>
        <v>2520</v>
      </c>
      <c r="H32" s="671">
        <f t="shared" si="0"/>
        <v>2958</v>
      </c>
      <c r="I32" s="701">
        <f t="shared" si="1"/>
        <v>2939</v>
      </c>
    </row>
    <row r="33" ht="19.5" customHeight="1" spans="1:9">
      <c r="A33" s="509"/>
      <c r="B33" s="672" t="s">
        <v>40</v>
      </c>
      <c r="C33" s="642"/>
      <c r="D33" s="673">
        <f t="shared" ref="D33:I33" si="2">SUM(D27:D32)</f>
        <v>18586</v>
      </c>
      <c r="E33" s="673">
        <f t="shared" si="2"/>
        <v>17081</v>
      </c>
      <c r="F33" s="673">
        <f t="shared" si="2"/>
        <v>16994</v>
      </c>
      <c r="G33" s="673">
        <f t="shared" si="2"/>
        <v>17296</v>
      </c>
      <c r="H33" s="673">
        <f t="shared" si="2"/>
        <v>35580</v>
      </c>
      <c r="I33" s="702">
        <f t="shared" si="2"/>
        <v>34377</v>
      </c>
    </row>
    <row r="34" spans="1:9">
      <c r="A34" s="509"/>
      <c r="B34" s="509"/>
      <c r="C34" s="509"/>
      <c r="D34" s="509"/>
      <c r="E34" s="509"/>
      <c r="F34" s="674"/>
      <c r="G34" s="674"/>
      <c r="H34" s="509"/>
      <c r="I34" s="509"/>
    </row>
    <row r="35" spans="1:9">
      <c r="A35" s="509" t="s">
        <v>41</v>
      </c>
      <c r="B35" s="509"/>
      <c r="C35" s="509"/>
      <c r="D35" s="509"/>
      <c r="E35" s="509"/>
      <c r="F35" s="510"/>
      <c r="G35" s="510"/>
      <c r="H35" s="509"/>
      <c r="I35" s="509"/>
    </row>
    <row r="36" spans="1:9">
      <c r="A36" s="509"/>
      <c r="B36" s="509" t="s">
        <v>42</v>
      </c>
      <c r="C36" s="509"/>
      <c r="D36" s="509"/>
      <c r="E36" s="509"/>
      <c r="F36" s="509"/>
      <c r="G36" s="509"/>
      <c r="H36" s="509"/>
      <c r="I36" s="509"/>
    </row>
    <row r="37" ht="25.5" spans="1:9">
      <c r="A37" s="509"/>
      <c r="B37" s="675"/>
      <c r="C37" s="676"/>
      <c r="D37" s="676"/>
      <c r="E37" s="677"/>
      <c r="F37" s="528" t="s">
        <v>43</v>
      </c>
      <c r="G37" s="528" t="s">
        <v>44</v>
      </c>
      <c r="H37" s="536" t="s">
        <v>45</v>
      </c>
      <c r="I37" s="536" t="s">
        <v>46</v>
      </c>
    </row>
    <row r="38" spans="1:10">
      <c r="A38" s="509"/>
      <c r="B38" s="678" t="s">
        <v>47</v>
      </c>
      <c r="C38" s="679"/>
      <c r="D38" s="679"/>
      <c r="E38" s="680"/>
      <c r="F38" s="681">
        <v>2</v>
      </c>
      <c r="G38" s="681">
        <v>1</v>
      </c>
      <c r="H38" s="681">
        <v>3</v>
      </c>
      <c r="I38" s="681">
        <v>3</v>
      </c>
      <c r="J38" s="703"/>
    </row>
    <row r="39" spans="1:10">
      <c r="A39" s="509"/>
      <c r="B39" s="678" t="s">
        <v>48</v>
      </c>
      <c r="C39" s="679"/>
      <c r="D39" s="679"/>
      <c r="E39" s="680"/>
      <c r="F39" s="681">
        <v>10</v>
      </c>
      <c r="G39" s="681">
        <v>0</v>
      </c>
      <c r="H39" s="681">
        <v>6</v>
      </c>
      <c r="I39" s="681">
        <v>6</v>
      </c>
      <c r="J39" s="703"/>
    </row>
    <row r="40" spans="1:10">
      <c r="A40" s="509"/>
      <c r="B40" s="678" t="s">
        <v>49</v>
      </c>
      <c r="C40" s="679"/>
      <c r="D40" s="679"/>
      <c r="E40" s="680"/>
      <c r="F40" s="681">
        <v>2</v>
      </c>
      <c r="G40" s="681">
        <v>0</v>
      </c>
      <c r="H40" s="681">
        <v>1</v>
      </c>
      <c r="I40" s="681">
        <v>2</v>
      </c>
      <c r="J40" s="703"/>
    </row>
    <row r="41" spans="1:10">
      <c r="A41" s="509"/>
      <c r="B41" s="678" t="s">
        <v>50</v>
      </c>
      <c r="C41" s="679"/>
      <c r="D41" s="679"/>
      <c r="E41" s="680"/>
      <c r="F41" s="681">
        <v>0</v>
      </c>
      <c r="G41" s="681">
        <v>0</v>
      </c>
      <c r="H41" s="681">
        <v>0</v>
      </c>
      <c r="I41" s="681">
        <v>0</v>
      </c>
      <c r="J41" s="703"/>
    </row>
    <row r="42" spans="1:10">
      <c r="A42" s="509"/>
      <c r="B42" s="682" t="s">
        <v>51</v>
      </c>
      <c r="C42" s="682"/>
      <c r="D42" s="682"/>
      <c r="E42" s="682"/>
      <c r="F42" s="683">
        <v>2</v>
      </c>
      <c r="G42" s="683">
        <v>0</v>
      </c>
      <c r="H42" s="683">
        <v>1</v>
      </c>
      <c r="I42" s="683">
        <v>2</v>
      </c>
      <c r="J42" s="703"/>
    </row>
    <row r="43" spans="1:9">
      <c r="A43" s="509"/>
      <c r="B43" s="509"/>
      <c r="C43" s="509"/>
      <c r="D43" s="509"/>
      <c r="E43" s="509"/>
      <c r="F43" s="509"/>
      <c r="G43" s="509"/>
      <c r="H43" s="509"/>
      <c r="I43" s="509"/>
    </row>
    <row r="44" spans="1:9">
      <c r="A44" s="509" t="s">
        <v>52</v>
      </c>
      <c r="B44" s="509"/>
      <c r="C44" s="509"/>
      <c r="D44" s="509"/>
      <c r="E44" s="509"/>
      <c r="F44" s="509"/>
      <c r="G44" s="509"/>
      <c r="H44" s="509"/>
      <c r="I44" s="509"/>
    </row>
    <row r="45" spans="1:9">
      <c r="A45" s="509"/>
      <c r="B45" s="509"/>
      <c r="C45" s="509"/>
      <c r="D45" s="509"/>
      <c r="E45" s="509"/>
      <c r="F45" s="509"/>
      <c r="G45" s="509"/>
      <c r="H45" s="509"/>
      <c r="I45" s="509"/>
    </row>
    <row r="46" spans="1:9">
      <c r="A46" s="509"/>
      <c r="B46" s="509" t="s">
        <v>53</v>
      </c>
      <c r="C46" s="509"/>
      <c r="D46" s="509"/>
      <c r="E46" s="509"/>
      <c r="F46" s="509"/>
      <c r="G46" s="509"/>
      <c r="H46" s="509"/>
      <c r="I46" s="509"/>
    </row>
    <row r="47" spans="1:9">
      <c r="A47" s="509"/>
      <c r="B47" s="509" t="s">
        <v>54</v>
      </c>
      <c r="C47" s="509"/>
      <c r="D47" s="509"/>
      <c r="E47" s="509"/>
      <c r="F47" s="509"/>
      <c r="G47" s="509"/>
      <c r="H47" s="509"/>
      <c r="I47" s="509"/>
    </row>
    <row r="48" spans="1:10">
      <c r="A48" s="509"/>
      <c r="B48" s="529" t="s">
        <v>55</v>
      </c>
      <c r="C48" s="529"/>
      <c r="D48" s="529"/>
      <c r="E48" s="538" t="s">
        <v>32</v>
      </c>
      <c r="F48" s="538"/>
      <c r="G48" s="541" t="s">
        <v>33</v>
      </c>
      <c r="H48" s="542"/>
      <c r="I48" s="543"/>
      <c r="J48" s="605"/>
    </row>
    <row r="49" spans="1:10">
      <c r="A49" s="509"/>
      <c r="B49" s="529"/>
      <c r="C49" s="529"/>
      <c r="D49" s="529"/>
      <c r="E49" s="529" t="s">
        <v>56</v>
      </c>
      <c r="F49" s="684" t="s">
        <v>57</v>
      </c>
      <c r="G49" s="529" t="s">
        <v>56</v>
      </c>
      <c r="H49" s="684" t="s">
        <v>58</v>
      </c>
      <c r="I49" s="684" t="s">
        <v>57</v>
      </c>
      <c r="J49" s="605"/>
    </row>
    <row r="50" spans="1:10">
      <c r="A50" s="509"/>
      <c r="B50" s="529" t="s">
        <v>29</v>
      </c>
      <c r="C50" s="529"/>
      <c r="D50" s="529"/>
      <c r="E50" s="538">
        <v>5</v>
      </c>
      <c r="F50" s="538">
        <v>4</v>
      </c>
      <c r="G50" s="538">
        <v>18</v>
      </c>
      <c r="H50" s="685">
        <v>8</v>
      </c>
      <c r="I50" s="538">
        <v>8</v>
      </c>
      <c r="J50" s="605"/>
    </row>
    <row r="51" spans="1:10">
      <c r="A51" s="509"/>
      <c r="B51" s="529" t="s">
        <v>30</v>
      </c>
      <c r="C51" s="529"/>
      <c r="D51" s="529"/>
      <c r="E51" s="538">
        <v>0</v>
      </c>
      <c r="F51" s="538">
        <v>0</v>
      </c>
      <c r="G51" s="538">
        <v>1</v>
      </c>
      <c r="H51" s="538">
        <v>0</v>
      </c>
      <c r="I51" s="538">
        <v>1</v>
      </c>
      <c r="J51" s="605"/>
    </row>
    <row r="52" spans="1:9">
      <c r="A52" s="509"/>
      <c r="B52" s="509"/>
      <c r="C52" s="509"/>
      <c r="D52" s="509"/>
      <c r="E52" s="509"/>
      <c r="F52" s="509"/>
      <c r="G52" s="509"/>
      <c r="H52" s="509"/>
      <c r="I52" s="509"/>
    </row>
    <row r="53" spans="1:9">
      <c r="A53" s="509"/>
      <c r="B53" s="509" t="s">
        <v>59</v>
      </c>
      <c r="C53" s="509"/>
      <c r="D53" s="509"/>
      <c r="E53" s="509"/>
      <c r="F53" s="509"/>
      <c r="G53" s="509"/>
      <c r="H53" s="509"/>
      <c r="I53" s="509"/>
    </row>
    <row r="54" spans="1:10">
      <c r="A54" s="509"/>
      <c r="B54" s="529" t="s">
        <v>55</v>
      </c>
      <c r="C54" s="529"/>
      <c r="D54" s="529"/>
      <c r="E54" s="538" t="s">
        <v>32</v>
      </c>
      <c r="F54" s="538"/>
      <c r="G54" s="541" t="s">
        <v>33</v>
      </c>
      <c r="H54" s="542"/>
      <c r="I54" s="543"/>
      <c r="J54" s="605"/>
    </row>
    <row r="55" spans="1:10">
      <c r="A55" s="509"/>
      <c r="B55" s="529"/>
      <c r="C55" s="529"/>
      <c r="D55" s="529"/>
      <c r="E55" s="529" t="s">
        <v>56</v>
      </c>
      <c r="F55" s="684" t="s">
        <v>57</v>
      </c>
      <c r="G55" s="529" t="s">
        <v>56</v>
      </c>
      <c r="H55" s="684" t="s">
        <v>58</v>
      </c>
      <c r="I55" s="684" t="s">
        <v>57</v>
      </c>
      <c r="J55" s="605"/>
    </row>
    <row r="56" spans="1:10">
      <c r="A56" s="509"/>
      <c r="B56" s="529" t="s">
        <v>29</v>
      </c>
      <c r="C56" s="529"/>
      <c r="D56" s="529"/>
      <c r="E56" s="686">
        <v>2</v>
      </c>
      <c r="F56" s="686">
        <v>0</v>
      </c>
      <c r="G56" s="686">
        <v>0</v>
      </c>
      <c r="H56" s="686">
        <v>0</v>
      </c>
      <c r="I56" s="686">
        <v>2</v>
      </c>
      <c r="J56" s="605"/>
    </row>
    <row r="57" spans="1:10">
      <c r="A57" s="509"/>
      <c r="B57" s="529" t="s">
        <v>30</v>
      </c>
      <c r="C57" s="529"/>
      <c r="D57" s="529"/>
      <c r="E57" s="538">
        <v>8</v>
      </c>
      <c r="F57" s="538">
        <v>23</v>
      </c>
      <c r="G57" s="538">
        <v>12</v>
      </c>
      <c r="H57" s="538">
        <v>11</v>
      </c>
      <c r="I57" s="538">
        <v>31</v>
      </c>
      <c r="J57" s="605"/>
    </row>
    <row r="58" spans="1:9">
      <c r="A58" s="509"/>
      <c r="B58" s="19"/>
      <c r="C58" s="19"/>
      <c r="D58" s="19"/>
      <c r="E58" s="19"/>
      <c r="F58" s="19"/>
      <c r="G58" s="19"/>
      <c r="H58" s="19"/>
      <c r="I58" s="19"/>
    </row>
    <row r="59" spans="1:9">
      <c r="A59" s="509"/>
      <c r="B59" s="509" t="s">
        <v>60</v>
      </c>
      <c r="C59" s="19"/>
      <c r="D59" s="19"/>
      <c r="E59" s="19"/>
      <c r="F59" s="19"/>
      <c r="G59" s="19"/>
      <c r="H59" s="19"/>
      <c r="I59" s="19"/>
    </row>
    <row r="60" spans="1:9">
      <c r="A60" s="509"/>
      <c r="B60" s="529" t="s">
        <v>55</v>
      </c>
      <c r="C60" s="529"/>
      <c r="D60" s="529"/>
      <c r="E60" s="538" t="s">
        <v>32</v>
      </c>
      <c r="F60" s="538"/>
      <c r="G60" s="541" t="s">
        <v>33</v>
      </c>
      <c r="H60" s="542"/>
      <c r="I60" s="543"/>
    </row>
    <row r="61" ht="20.25" customHeight="1" spans="1:9">
      <c r="A61" s="509"/>
      <c r="B61" s="529"/>
      <c r="C61" s="529"/>
      <c r="D61" s="529"/>
      <c r="E61" s="529" t="s">
        <v>56</v>
      </c>
      <c r="F61" s="684" t="s">
        <v>57</v>
      </c>
      <c r="G61" s="529" t="s">
        <v>56</v>
      </c>
      <c r="H61" s="684" t="s">
        <v>58</v>
      </c>
      <c r="I61" s="684" t="s">
        <v>57</v>
      </c>
    </row>
    <row r="62" spans="1:9">
      <c r="A62" s="509"/>
      <c r="B62" s="529" t="s">
        <v>29</v>
      </c>
      <c r="C62" s="529"/>
      <c r="D62" s="529"/>
      <c r="E62" s="686">
        <f t="shared" ref="E62:I62" si="3">SUM(E56+E50)</f>
        <v>7</v>
      </c>
      <c r="F62" s="686">
        <f t="shared" si="3"/>
        <v>4</v>
      </c>
      <c r="G62" s="686">
        <f t="shared" si="3"/>
        <v>18</v>
      </c>
      <c r="H62" s="686">
        <f t="shared" si="3"/>
        <v>8</v>
      </c>
      <c r="I62" s="686">
        <f t="shared" si="3"/>
        <v>10</v>
      </c>
    </row>
    <row r="63" spans="1:9">
      <c r="A63" s="509"/>
      <c r="B63" s="529" t="s">
        <v>30</v>
      </c>
      <c r="C63" s="529"/>
      <c r="D63" s="529"/>
      <c r="E63" s="538">
        <f t="shared" ref="E63:I63" si="4">SUM(E57+E51)</f>
        <v>8</v>
      </c>
      <c r="F63" s="538">
        <f t="shared" si="4"/>
        <v>23</v>
      </c>
      <c r="G63" s="538">
        <f t="shared" si="4"/>
        <v>13</v>
      </c>
      <c r="H63" s="538">
        <f t="shared" si="4"/>
        <v>11</v>
      </c>
      <c r="I63" s="538">
        <f t="shared" si="4"/>
        <v>32</v>
      </c>
    </row>
    <row r="64" spans="1:9">
      <c r="A64" s="509"/>
      <c r="B64" s="19"/>
      <c r="C64" s="19"/>
      <c r="D64" s="19"/>
      <c r="E64" s="19"/>
      <c r="F64" s="19"/>
      <c r="G64" s="19"/>
      <c r="H64" s="19"/>
      <c r="I64" s="19"/>
    </row>
    <row r="65" spans="1:9">
      <c r="A65" s="509"/>
      <c r="B65" s="509" t="s">
        <v>61</v>
      </c>
      <c r="C65" s="19"/>
      <c r="D65" s="19"/>
      <c r="E65" s="19"/>
      <c r="F65" s="19"/>
      <c r="G65" s="19"/>
      <c r="H65" s="19"/>
      <c r="I65" s="19"/>
    </row>
    <row r="66" spans="1:9">
      <c r="A66" s="509"/>
      <c r="B66" s="19" t="s">
        <v>62</v>
      </c>
      <c r="C66" s="19"/>
      <c r="D66" s="19"/>
      <c r="E66" s="19"/>
      <c r="F66" s="19"/>
      <c r="G66" s="19"/>
      <c r="H66" s="19"/>
      <c r="I66" s="19"/>
    </row>
    <row r="67" spans="1:9">
      <c r="A67" s="509"/>
      <c r="B67" s="529" t="s">
        <v>63</v>
      </c>
      <c r="C67" s="529"/>
      <c r="D67" s="529"/>
      <c r="E67" s="538" t="s">
        <v>64</v>
      </c>
      <c r="F67" s="538"/>
      <c r="G67" s="538" t="s">
        <v>65</v>
      </c>
      <c r="H67" s="538"/>
      <c r="I67" s="19"/>
    </row>
    <row r="68" ht="26.25" customHeight="1" spans="1:9">
      <c r="A68" s="509"/>
      <c r="B68" s="529"/>
      <c r="C68" s="529"/>
      <c r="D68" s="529"/>
      <c r="E68" s="704" t="s">
        <v>29</v>
      </c>
      <c r="F68" s="704" t="s">
        <v>30</v>
      </c>
      <c r="G68" s="704" t="s">
        <v>29</v>
      </c>
      <c r="H68" s="704" t="s">
        <v>30</v>
      </c>
      <c r="I68" s="19"/>
    </row>
    <row r="69" spans="1:9">
      <c r="A69" s="509"/>
      <c r="B69" s="529" t="s">
        <v>66</v>
      </c>
      <c r="C69" s="529"/>
      <c r="D69" s="529"/>
      <c r="E69" s="531">
        <v>13</v>
      </c>
      <c r="F69" s="538">
        <v>0</v>
      </c>
      <c r="G69" s="538">
        <v>0</v>
      </c>
      <c r="H69" s="538">
        <v>1</v>
      </c>
      <c r="I69" s="19"/>
    </row>
    <row r="70" spans="1:9">
      <c r="A70" s="509"/>
      <c r="B70" s="538" t="s">
        <v>67</v>
      </c>
      <c r="C70" s="538"/>
      <c r="D70" s="538"/>
      <c r="E70" s="531">
        <v>5</v>
      </c>
      <c r="F70" s="538">
        <v>0</v>
      </c>
      <c r="G70" s="538">
        <v>0</v>
      </c>
      <c r="H70" s="538">
        <v>4</v>
      </c>
      <c r="I70" s="19"/>
    </row>
    <row r="71" spans="1:9">
      <c r="A71" s="509"/>
      <c r="B71" s="538" t="s">
        <v>68</v>
      </c>
      <c r="C71" s="538"/>
      <c r="D71" s="538"/>
      <c r="E71" s="531">
        <v>1</v>
      </c>
      <c r="F71" s="538">
        <v>0</v>
      </c>
      <c r="G71" s="538">
        <v>0</v>
      </c>
      <c r="H71" s="538">
        <v>7</v>
      </c>
      <c r="I71" s="19"/>
    </row>
    <row r="72" spans="1:9">
      <c r="A72" s="509"/>
      <c r="B72" s="538" t="s">
        <v>69</v>
      </c>
      <c r="C72" s="538"/>
      <c r="D72" s="538"/>
      <c r="E72" s="531">
        <v>2</v>
      </c>
      <c r="F72" s="538">
        <v>0</v>
      </c>
      <c r="G72" s="538">
        <v>0</v>
      </c>
      <c r="H72" s="538">
        <v>0</v>
      </c>
      <c r="I72" s="19"/>
    </row>
    <row r="73" spans="1:9">
      <c r="A73" s="509"/>
      <c r="B73" s="538" t="s">
        <v>70</v>
      </c>
      <c r="C73" s="538"/>
      <c r="D73" s="538"/>
      <c r="E73" s="531">
        <v>1</v>
      </c>
      <c r="F73" s="538">
        <v>0</v>
      </c>
      <c r="G73" s="538">
        <v>0</v>
      </c>
      <c r="H73" s="538">
        <v>1</v>
      </c>
      <c r="I73" s="19"/>
    </row>
    <row r="74" spans="1:9">
      <c r="A74" s="509"/>
      <c r="B74" s="538" t="s">
        <v>71</v>
      </c>
      <c r="C74" s="538"/>
      <c r="D74" s="538"/>
      <c r="E74" s="531">
        <v>1</v>
      </c>
      <c r="F74" s="538">
        <v>0</v>
      </c>
      <c r="G74" s="538">
        <v>1</v>
      </c>
      <c r="H74" s="538">
        <v>3</v>
      </c>
      <c r="I74" s="19"/>
    </row>
    <row r="75" spans="1:9">
      <c r="A75" s="509"/>
      <c r="B75" s="540" t="s">
        <v>72</v>
      </c>
      <c r="C75" s="540"/>
      <c r="D75" s="540"/>
      <c r="E75" s="531">
        <v>4</v>
      </c>
      <c r="F75" s="538">
        <v>0</v>
      </c>
      <c r="G75" s="538">
        <v>0</v>
      </c>
      <c r="H75" s="538">
        <v>3</v>
      </c>
      <c r="I75" s="19"/>
    </row>
    <row r="76" spans="1:9">
      <c r="A76" s="509"/>
      <c r="B76" s="540" t="s">
        <v>73</v>
      </c>
      <c r="C76" s="540"/>
      <c r="D76" s="540"/>
      <c r="E76" s="531">
        <v>0</v>
      </c>
      <c r="F76" s="538">
        <v>0</v>
      </c>
      <c r="G76" s="538">
        <v>0</v>
      </c>
      <c r="H76" s="538">
        <v>2</v>
      </c>
      <c r="I76" s="19"/>
    </row>
    <row r="77" customHeight="1" spans="1:9">
      <c r="A77" s="509"/>
      <c r="B77" s="538" t="s">
        <v>74</v>
      </c>
      <c r="C77" s="538"/>
      <c r="D77" s="538"/>
      <c r="E77" s="531">
        <v>1</v>
      </c>
      <c r="F77" s="538">
        <v>0</v>
      </c>
      <c r="G77" s="538">
        <v>0</v>
      </c>
      <c r="H77" s="538">
        <v>1</v>
      </c>
      <c r="I77" s="19"/>
    </row>
    <row r="78" customHeight="1" spans="1:9">
      <c r="A78" s="509"/>
      <c r="B78" s="540" t="s">
        <v>75</v>
      </c>
      <c r="C78" s="540"/>
      <c r="D78" s="540"/>
      <c r="E78" s="531">
        <v>0</v>
      </c>
      <c r="F78" s="538">
        <v>0</v>
      </c>
      <c r="G78" s="538">
        <v>0</v>
      </c>
      <c r="H78" s="538">
        <v>1</v>
      </c>
      <c r="I78" s="19"/>
    </row>
    <row r="79" spans="1:9">
      <c r="A79" s="509"/>
      <c r="B79" s="540" t="s">
        <v>76</v>
      </c>
      <c r="C79" s="540"/>
      <c r="D79" s="540"/>
      <c r="E79" s="538">
        <v>1</v>
      </c>
      <c r="F79" s="538">
        <v>0</v>
      </c>
      <c r="G79" s="538">
        <v>0</v>
      </c>
      <c r="H79" s="538">
        <v>1</v>
      </c>
      <c r="I79" s="19"/>
    </row>
    <row r="80" spans="1:9">
      <c r="A80" s="509"/>
      <c r="B80" s="538" t="s">
        <v>77</v>
      </c>
      <c r="C80" s="538"/>
      <c r="D80" s="538"/>
      <c r="E80" s="538">
        <v>2</v>
      </c>
      <c r="F80" s="538">
        <v>1</v>
      </c>
      <c r="G80" s="705">
        <v>1</v>
      </c>
      <c r="H80" s="538">
        <v>6</v>
      </c>
      <c r="I80" s="19"/>
    </row>
    <row r="81" spans="1:9">
      <c r="A81" s="509"/>
      <c r="B81" s="706" t="s">
        <v>78</v>
      </c>
      <c r="C81" s="707"/>
      <c r="D81" s="708"/>
      <c r="E81" s="708">
        <f>SUM(E69:E80)</f>
        <v>31</v>
      </c>
      <c r="F81" s="708">
        <f>SUM(F69:F80)</f>
        <v>1</v>
      </c>
      <c r="G81" s="708">
        <f>SUM(G69:G80)</f>
        <v>2</v>
      </c>
      <c r="H81" s="708">
        <f>SUM(H69:H80)</f>
        <v>30</v>
      </c>
      <c r="I81" s="19"/>
    </row>
    <row r="82" ht="21.75" customHeight="1" spans="1:9">
      <c r="A82" s="509"/>
      <c r="B82" s="520" t="s">
        <v>79</v>
      </c>
      <c r="C82" s="19"/>
      <c r="D82" s="19"/>
      <c r="E82" s="19"/>
      <c r="F82" s="19"/>
      <c r="G82" s="19"/>
      <c r="H82" s="19"/>
      <c r="I82" s="19"/>
    </row>
    <row r="83" spans="1:9">
      <c r="A83" s="509"/>
      <c r="B83" s="529" t="s">
        <v>63</v>
      </c>
      <c r="C83" s="529"/>
      <c r="D83" s="529"/>
      <c r="E83" s="538" t="s">
        <v>64</v>
      </c>
      <c r="F83" s="538"/>
      <c r="G83" s="538" t="s">
        <v>65</v>
      </c>
      <c r="H83" s="538"/>
      <c r="I83" s="19"/>
    </row>
    <row r="84" ht="22.5" spans="1:9">
      <c r="A84" s="509"/>
      <c r="B84" s="529"/>
      <c r="C84" s="529"/>
      <c r="D84" s="529"/>
      <c r="E84" s="684" t="s">
        <v>29</v>
      </c>
      <c r="F84" s="709" t="s">
        <v>30</v>
      </c>
      <c r="G84" s="710" t="s">
        <v>29</v>
      </c>
      <c r="H84" s="709" t="s">
        <v>30</v>
      </c>
      <c r="I84" s="19"/>
    </row>
    <row r="85" spans="1:9">
      <c r="A85" s="509"/>
      <c r="B85" s="538" t="s">
        <v>80</v>
      </c>
      <c r="C85" s="538"/>
      <c r="D85" s="538"/>
      <c r="E85" s="531">
        <v>0</v>
      </c>
      <c r="F85" s="531">
        <v>0</v>
      </c>
      <c r="G85" s="531">
        <v>0</v>
      </c>
      <c r="H85" s="538">
        <v>3</v>
      </c>
      <c r="I85" s="19"/>
    </row>
    <row r="86" spans="1:9">
      <c r="A86" s="509"/>
      <c r="B86" s="538" t="s">
        <v>81</v>
      </c>
      <c r="C86" s="538"/>
      <c r="D86" s="538"/>
      <c r="E86" s="531">
        <v>1</v>
      </c>
      <c r="F86" s="531">
        <v>0</v>
      </c>
      <c r="G86" s="531">
        <v>1</v>
      </c>
      <c r="H86" s="538">
        <v>3</v>
      </c>
      <c r="I86" s="19"/>
    </row>
    <row r="87" spans="1:9">
      <c r="A87" s="509"/>
      <c r="B87" s="538" t="s">
        <v>82</v>
      </c>
      <c r="C87" s="538"/>
      <c r="D87" s="538"/>
      <c r="E87" s="531">
        <v>9</v>
      </c>
      <c r="F87" s="531">
        <v>0</v>
      </c>
      <c r="G87" s="531">
        <v>0</v>
      </c>
      <c r="H87" s="538">
        <v>5</v>
      </c>
      <c r="I87" s="19"/>
    </row>
    <row r="88" customHeight="1" spans="1:9">
      <c r="A88" s="509"/>
      <c r="B88" s="530" t="s">
        <v>83</v>
      </c>
      <c r="C88" s="539"/>
      <c r="D88" s="573"/>
      <c r="E88" s="531">
        <v>0</v>
      </c>
      <c r="F88" s="531">
        <v>0</v>
      </c>
      <c r="G88" s="531">
        <v>0</v>
      </c>
      <c r="H88" s="538">
        <v>7</v>
      </c>
      <c r="I88" s="19"/>
    </row>
    <row r="89" spans="1:9">
      <c r="A89" s="509"/>
      <c r="B89" s="530" t="s">
        <v>84</v>
      </c>
      <c r="C89" s="539"/>
      <c r="D89" s="573"/>
      <c r="E89" s="531">
        <v>0</v>
      </c>
      <c r="F89" s="531">
        <v>0</v>
      </c>
      <c r="G89" s="531">
        <v>0</v>
      </c>
      <c r="H89" s="538">
        <v>1</v>
      </c>
      <c r="I89" s="19"/>
    </row>
    <row r="90" customHeight="1" spans="1:9">
      <c r="A90" s="509"/>
      <c r="B90" s="544" t="s">
        <v>85</v>
      </c>
      <c r="C90" s="545"/>
      <c r="D90" s="574"/>
      <c r="E90" s="531">
        <v>0</v>
      </c>
      <c r="F90" s="531">
        <v>0</v>
      </c>
      <c r="G90" s="531">
        <v>0</v>
      </c>
      <c r="H90" s="538">
        <v>15</v>
      </c>
      <c r="I90" s="19"/>
    </row>
    <row r="91" spans="1:9">
      <c r="A91" s="509"/>
      <c r="B91" s="530" t="s">
        <v>86</v>
      </c>
      <c r="C91" s="539"/>
      <c r="D91" s="573"/>
      <c r="E91" s="531">
        <v>0</v>
      </c>
      <c r="F91" s="531">
        <v>1</v>
      </c>
      <c r="G91" s="531">
        <v>1</v>
      </c>
      <c r="H91" s="538">
        <v>3</v>
      </c>
      <c r="I91" s="19"/>
    </row>
    <row r="92" spans="1:9">
      <c r="A92" s="509"/>
      <c r="B92" s="711" t="s">
        <v>77</v>
      </c>
      <c r="C92" s="712"/>
      <c r="D92" s="713"/>
      <c r="E92" s="531">
        <v>2</v>
      </c>
      <c r="F92" s="531">
        <v>0</v>
      </c>
      <c r="G92" s="531">
        <v>0</v>
      </c>
      <c r="H92" s="538">
        <v>17</v>
      </c>
      <c r="I92" s="19"/>
    </row>
    <row r="93" spans="1:9">
      <c r="A93" s="509"/>
      <c r="B93" s="552" t="s">
        <v>78</v>
      </c>
      <c r="C93" s="552"/>
      <c r="D93" s="552"/>
      <c r="E93" s="708">
        <f>SUM(E85:E92)</f>
        <v>12</v>
      </c>
      <c r="F93" s="708">
        <f t="shared" ref="E93:H93" si="5">SUM(F85:F92)</f>
        <v>1</v>
      </c>
      <c r="G93" s="708">
        <f t="shared" si="5"/>
        <v>2</v>
      </c>
      <c r="H93" s="708">
        <f t="shared" si="5"/>
        <v>54</v>
      </c>
      <c r="I93" s="19"/>
    </row>
    <row r="94" ht="19.5" customHeight="1" spans="1:9">
      <c r="A94" s="509"/>
      <c r="B94" s="535" t="s">
        <v>87</v>
      </c>
      <c r="C94" s="714"/>
      <c r="D94" s="714"/>
      <c r="E94" s="674"/>
      <c r="F94" s="674"/>
      <c r="G94" s="674"/>
      <c r="H94" s="674"/>
      <c r="I94" s="19"/>
    </row>
    <row r="95" spans="1:9">
      <c r="A95" s="509"/>
      <c r="B95" s="538" t="s">
        <v>88</v>
      </c>
      <c r="C95" s="538"/>
      <c r="D95" s="538"/>
      <c r="E95" s="529" t="s">
        <v>89</v>
      </c>
      <c r="F95" s="529"/>
      <c r="G95" s="529" t="s">
        <v>90</v>
      </c>
      <c r="H95" s="529"/>
      <c r="I95" s="538" t="s">
        <v>91</v>
      </c>
    </row>
    <row r="96" spans="1:9">
      <c r="A96" s="509"/>
      <c r="B96" s="529" t="s">
        <v>64</v>
      </c>
      <c r="C96" s="529"/>
      <c r="D96" s="529"/>
      <c r="E96" s="715">
        <v>3</v>
      </c>
      <c r="F96" s="715"/>
      <c r="G96" s="715">
        <v>4</v>
      </c>
      <c r="H96" s="715"/>
      <c r="I96" s="686">
        <v>3</v>
      </c>
    </row>
    <row r="97" spans="1:9">
      <c r="A97" s="509"/>
      <c r="B97" s="529" t="s">
        <v>92</v>
      </c>
      <c r="C97" s="529"/>
      <c r="D97" s="529"/>
      <c r="E97" s="715">
        <v>2</v>
      </c>
      <c r="F97" s="715"/>
      <c r="G97" s="715">
        <v>3</v>
      </c>
      <c r="H97" s="715"/>
      <c r="I97" s="686">
        <v>3</v>
      </c>
    </row>
    <row r="98" spans="1:9">
      <c r="A98" s="605"/>
      <c r="B98" s="716"/>
      <c r="C98" s="716"/>
      <c r="D98" s="716"/>
      <c r="E98" s="716"/>
      <c r="F98" s="716"/>
      <c r="G98" s="716"/>
      <c r="H98" s="716"/>
      <c r="I98" s="734"/>
    </row>
    <row r="99" spans="1:9">
      <c r="A99" s="509" t="s">
        <v>93</v>
      </c>
      <c r="B99" s="19"/>
      <c r="C99" s="19"/>
      <c r="D99" s="19"/>
      <c r="E99" s="19"/>
      <c r="F99" s="19"/>
      <c r="G99" s="19"/>
      <c r="H99" s="19"/>
      <c r="I99" s="19"/>
    </row>
    <row r="100" spans="1:9">
      <c r="A100" s="509"/>
      <c r="B100" s="529" t="s">
        <v>88</v>
      </c>
      <c r="C100" s="529"/>
      <c r="D100" s="538" t="s">
        <v>56</v>
      </c>
      <c r="E100" s="538"/>
      <c r="F100" s="538" t="s">
        <v>57</v>
      </c>
      <c r="G100" s="538"/>
      <c r="H100" s="538" t="s">
        <v>40</v>
      </c>
      <c r="I100" s="538"/>
    </row>
    <row r="101" spans="1:9">
      <c r="A101" s="509"/>
      <c r="B101" s="529"/>
      <c r="C101" s="529"/>
      <c r="D101" s="529" t="s">
        <v>94</v>
      </c>
      <c r="E101" s="529" t="s">
        <v>95</v>
      </c>
      <c r="F101" s="529" t="s">
        <v>94</v>
      </c>
      <c r="G101" s="529" t="s">
        <v>95</v>
      </c>
      <c r="H101" s="529" t="s">
        <v>94</v>
      </c>
      <c r="I101" s="529" t="s">
        <v>95</v>
      </c>
    </row>
    <row r="102" ht="15" spans="1:9">
      <c r="A102" s="509"/>
      <c r="B102" s="529" t="s">
        <v>96</v>
      </c>
      <c r="C102" s="529"/>
      <c r="D102" s="717">
        <v>32</v>
      </c>
      <c r="E102" s="549">
        <v>284467</v>
      </c>
      <c r="F102" s="718">
        <v>13</v>
      </c>
      <c r="G102" s="549">
        <v>100703</v>
      </c>
      <c r="H102" s="719">
        <v>45</v>
      </c>
      <c r="I102" s="719">
        <v>385170</v>
      </c>
    </row>
    <row r="103" ht="15" spans="1:9">
      <c r="A103" s="509"/>
      <c r="B103" s="529" t="s">
        <v>97</v>
      </c>
      <c r="C103" s="529"/>
      <c r="D103" s="538">
        <v>33</v>
      </c>
      <c r="E103" s="549">
        <v>547537</v>
      </c>
      <c r="F103" s="538">
        <v>56</v>
      </c>
      <c r="G103" s="549">
        <v>852512</v>
      </c>
      <c r="H103" s="720">
        <v>89</v>
      </c>
      <c r="I103" s="719">
        <v>1400049</v>
      </c>
    </row>
    <row r="104" spans="1:9">
      <c r="A104" s="509"/>
      <c r="B104" s="19"/>
      <c r="C104" s="19"/>
      <c r="D104" s="685"/>
      <c r="E104" s="19"/>
      <c r="F104" s="19"/>
      <c r="G104" s="19"/>
      <c r="H104" s="721"/>
      <c r="I104" s="721"/>
    </row>
    <row r="105" spans="1:9">
      <c r="A105" s="509" t="s">
        <v>98</v>
      </c>
      <c r="B105" s="19"/>
      <c r="C105" s="19"/>
      <c r="D105" s="19"/>
      <c r="E105" s="19"/>
      <c r="F105" s="19"/>
      <c r="G105" s="19"/>
      <c r="H105" s="721"/>
      <c r="I105" s="721"/>
    </row>
    <row r="106" ht="22.5" spans="1:9">
      <c r="A106" s="509"/>
      <c r="B106" s="722" t="s">
        <v>88</v>
      </c>
      <c r="C106" s="723"/>
      <c r="D106" s="684" t="s">
        <v>99</v>
      </c>
      <c r="E106" s="684" t="s">
        <v>100</v>
      </c>
      <c r="F106" s="684"/>
      <c r="G106" s="724" t="s">
        <v>101</v>
      </c>
      <c r="H106" s="725" t="s">
        <v>102</v>
      </c>
      <c r="I106" s="735"/>
    </row>
    <row r="107" customHeight="1" spans="1:9">
      <c r="A107" s="509"/>
      <c r="B107" s="726" t="s">
        <v>96</v>
      </c>
      <c r="C107" s="727"/>
      <c r="D107" s="719">
        <v>45</v>
      </c>
      <c r="E107" s="728">
        <v>385170</v>
      </c>
      <c r="F107" s="729"/>
      <c r="G107" s="719">
        <v>45</v>
      </c>
      <c r="H107" s="730" t="s">
        <v>103</v>
      </c>
      <c r="I107" s="730"/>
    </row>
    <row r="108" spans="1:9">
      <c r="A108" s="509"/>
      <c r="B108" s="726" t="s">
        <v>97</v>
      </c>
      <c r="C108" s="727"/>
      <c r="D108" s="720">
        <v>89</v>
      </c>
      <c r="E108" s="728">
        <v>1400049</v>
      </c>
      <c r="F108" s="729"/>
      <c r="G108" s="720">
        <v>89</v>
      </c>
      <c r="H108" s="730" t="s">
        <v>103</v>
      </c>
      <c r="I108" s="730"/>
    </row>
    <row r="109" spans="1:9">
      <c r="A109" s="605"/>
      <c r="B109" s="19"/>
      <c r="C109" s="19"/>
      <c r="D109" s="19"/>
      <c r="E109" s="19"/>
      <c r="F109" s="19"/>
      <c r="G109" s="19"/>
      <c r="H109" s="19"/>
      <c r="I109" s="19"/>
    </row>
    <row r="110" spans="1:9">
      <c r="A110" s="605"/>
      <c r="B110" s="716"/>
      <c r="C110" s="716"/>
      <c r="D110" s="716"/>
      <c r="E110" s="716"/>
      <c r="F110" s="716"/>
      <c r="G110" s="716"/>
      <c r="H110" s="716"/>
      <c r="I110" s="716"/>
    </row>
    <row r="111" spans="1:9">
      <c r="A111" s="605"/>
      <c r="B111" s="19"/>
      <c r="C111" s="19"/>
      <c r="D111" s="19"/>
      <c r="E111" s="19"/>
      <c r="F111" s="19"/>
      <c r="G111" s="19"/>
      <c r="H111" s="716"/>
      <c r="I111" s="716"/>
    </row>
    <row r="112" spans="1:9">
      <c r="A112" s="509" t="s">
        <v>104</v>
      </c>
      <c r="B112" s="731"/>
      <c r="C112" s="19"/>
      <c r="D112" s="19"/>
      <c r="E112" s="19"/>
      <c r="F112" s="19"/>
      <c r="G112" s="19"/>
      <c r="H112" s="716"/>
      <c r="I112" s="716"/>
    </row>
    <row r="113" spans="1:9">
      <c r="A113" s="605"/>
      <c r="B113" s="19"/>
      <c r="C113" s="19"/>
      <c r="D113" s="19"/>
      <c r="E113" s="19"/>
      <c r="F113" s="19"/>
      <c r="G113" s="19"/>
      <c r="H113" s="716"/>
      <c r="I113" s="716"/>
    </row>
    <row r="114" spans="1:9">
      <c r="A114" s="605"/>
      <c r="B114" s="732" t="s">
        <v>105</v>
      </c>
      <c r="C114" s="732"/>
      <c r="D114" s="732"/>
      <c r="E114" s="732"/>
      <c r="F114" s="732"/>
      <c r="G114" s="732"/>
      <c r="H114" s="716"/>
      <c r="I114" s="716"/>
    </row>
    <row r="115" ht="18.75" customHeight="1" spans="1:9">
      <c r="A115" s="605"/>
      <c r="B115" s="732" t="s">
        <v>106</v>
      </c>
      <c r="C115" s="732"/>
      <c r="D115" s="732"/>
      <c r="E115" s="732"/>
      <c r="F115" s="732"/>
      <c r="G115" s="732"/>
      <c r="H115" s="716"/>
      <c r="I115" s="716"/>
    </row>
    <row r="116" ht="20.25" customHeight="1" spans="1:9">
      <c r="A116" s="605"/>
      <c r="B116" s="733" t="s">
        <v>107</v>
      </c>
      <c r="C116" s="733"/>
      <c r="D116" s="733"/>
      <c r="E116" s="733"/>
      <c r="F116" s="733"/>
      <c r="G116" s="733"/>
      <c r="H116" s="716"/>
      <c r="I116" s="716"/>
    </row>
    <row r="117" spans="1:9">
      <c r="A117" s="605"/>
      <c r="B117" s="736" t="s">
        <v>108</v>
      </c>
      <c r="C117" s="732"/>
      <c r="D117" s="732"/>
      <c r="E117" s="732"/>
      <c r="F117" s="732"/>
      <c r="G117" s="732"/>
      <c r="H117" s="716"/>
      <c r="I117" s="716"/>
    </row>
    <row r="118" spans="1:9">
      <c r="A118" s="605"/>
      <c r="B118" s="736" t="s">
        <v>109</v>
      </c>
      <c r="C118" s="732"/>
      <c r="D118" s="732"/>
      <c r="E118" s="732"/>
      <c r="F118" s="732"/>
      <c r="G118" s="732"/>
      <c r="H118" s="716"/>
      <c r="I118" s="716"/>
    </row>
    <row r="119" spans="1:9">
      <c r="A119" s="716" t="s">
        <v>110</v>
      </c>
      <c r="B119" s="19"/>
      <c r="C119" s="19"/>
      <c r="D119" s="19"/>
      <c r="E119" s="19"/>
      <c r="F119" s="19" t="s">
        <v>111</v>
      </c>
      <c r="G119" s="19" t="s">
        <v>112</v>
      </c>
      <c r="H119" s="716"/>
      <c r="I119" s="716"/>
    </row>
    <row r="120" spans="1:9">
      <c r="A120" s="605"/>
      <c r="B120" s="19"/>
      <c r="C120" s="19"/>
      <c r="D120" s="19"/>
      <c r="E120" s="19"/>
      <c r="F120" s="19"/>
      <c r="G120" s="19"/>
      <c r="H120" s="716"/>
      <c r="I120" s="716"/>
    </row>
    <row r="121" ht="22.5" customHeight="1" spans="1:9">
      <c r="A121" s="605"/>
      <c r="B121" s="19" t="s">
        <v>113</v>
      </c>
      <c r="C121" s="19"/>
      <c r="D121" s="19"/>
      <c r="E121" s="19"/>
      <c r="F121" s="19" t="s">
        <v>114</v>
      </c>
      <c r="G121" s="19"/>
      <c r="H121" s="716"/>
      <c r="I121" s="716"/>
    </row>
    <row r="122" spans="1:9">
      <c r="A122" s="605"/>
      <c r="B122" s="19"/>
      <c r="C122" s="19"/>
      <c r="D122" s="19"/>
      <c r="E122" s="19"/>
      <c r="F122" s="19"/>
      <c r="G122" s="19"/>
      <c r="H122" s="716"/>
      <c r="I122" s="716"/>
    </row>
    <row r="123" spans="1:9">
      <c r="A123" s="605"/>
      <c r="B123" s="716"/>
      <c r="C123" s="716"/>
      <c r="D123" s="716"/>
      <c r="E123" s="716"/>
      <c r="F123" s="716"/>
      <c r="G123" s="716"/>
      <c r="H123" s="716"/>
      <c r="I123" s="716"/>
    </row>
    <row r="124" spans="1:9">
      <c r="A124" s="605"/>
      <c r="B124" s="716"/>
      <c r="C124" s="716"/>
      <c r="D124" s="716"/>
      <c r="E124" s="716"/>
      <c r="F124" s="716"/>
      <c r="G124" s="716"/>
      <c r="H124" s="716"/>
      <c r="I124" s="716"/>
    </row>
    <row r="125" spans="1:9">
      <c r="A125" s="605"/>
      <c r="B125" s="716"/>
      <c r="C125" s="716"/>
      <c r="D125" s="716"/>
      <c r="E125" s="716"/>
      <c r="F125" s="716"/>
      <c r="G125" s="716"/>
      <c r="H125" s="716"/>
      <c r="I125" s="716"/>
    </row>
    <row r="126" spans="1:9">
      <c r="A126" s="605"/>
      <c r="B126" s="716"/>
      <c r="C126" s="716"/>
      <c r="D126" s="716"/>
      <c r="E126" s="716"/>
      <c r="F126" s="716"/>
      <c r="G126" s="716"/>
      <c r="H126" s="716"/>
      <c r="I126" s="716"/>
    </row>
    <row r="127" spans="1:9">
      <c r="A127" s="605"/>
      <c r="B127" s="716"/>
      <c r="C127" s="716"/>
      <c r="D127" s="716"/>
      <c r="E127" s="716"/>
      <c r="F127" s="716"/>
      <c r="G127" s="716"/>
      <c r="H127" s="716"/>
      <c r="I127" s="716"/>
    </row>
    <row r="128" spans="1:9">
      <c r="A128" s="605"/>
      <c r="B128" s="716"/>
      <c r="C128" s="716"/>
      <c r="D128" s="716"/>
      <c r="E128" s="716"/>
      <c r="F128" s="716"/>
      <c r="G128" s="716"/>
      <c r="H128" s="716"/>
      <c r="I128" s="716"/>
    </row>
    <row r="129" spans="1:9">
      <c r="A129" s="605"/>
      <c r="B129" s="716"/>
      <c r="C129" s="716"/>
      <c r="D129" s="716"/>
      <c r="E129" s="716"/>
      <c r="F129" s="716"/>
      <c r="G129" s="716"/>
      <c r="H129" s="716"/>
      <c r="I129" s="716"/>
    </row>
    <row r="130" spans="1:9">
      <c r="A130" s="605"/>
      <c r="B130" s="716"/>
      <c r="C130" s="716"/>
      <c r="D130" s="716"/>
      <c r="E130" s="716"/>
      <c r="F130" s="716"/>
      <c r="G130" s="716"/>
      <c r="H130" s="716"/>
      <c r="I130" s="716"/>
    </row>
    <row r="131" spans="1:9">
      <c r="A131" s="605"/>
      <c r="B131" s="716"/>
      <c r="C131" s="716"/>
      <c r="D131" s="716"/>
      <c r="E131" s="716"/>
      <c r="F131" s="716"/>
      <c r="G131" s="716"/>
      <c r="H131" s="716"/>
      <c r="I131" s="716"/>
    </row>
    <row r="132" spans="1:9">
      <c r="A132" s="605"/>
      <c r="B132" s="716"/>
      <c r="C132" s="716"/>
      <c r="D132" s="716"/>
      <c r="E132" s="716"/>
      <c r="F132" s="716"/>
      <c r="G132" s="716"/>
      <c r="H132" s="716"/>
      <c r="I132" s="716"/>
    </row>
    <row r="133" spans="1:9">
      <c r="A133" s="605"/>
      <c r="B133" s="716"/>
      <c r="C133" s="716"/>
      <c r="D133" s="716"/>
      <c r="E133" s="716"/>
      <c r="F133" s="716"/>
      <c r="G133" s="716"/>
      <c r="H133" s="716"/>
      <c r="I133" s="716"/>
    </row>
    <row r="134" spans="1:9">
      <c r="A134" s="605"/>
      <c r="B134" s="716"/>
      <c r="C134" s="716"/>
      <c r="D134" s="716"/>
      <c r="E134" s="716"/>
      <c r="F134" s="716"/>
      <c r="G134" s="716"/>
      <c r="H134" s="716"/>
      <c r="I134" s="716"/>
    </row>
    <row r="135" spans="1:9">
      <c r="A135" s="605"/>
      <c r="B135" s="605"/>
      <c r="C135" s="605"/>
      <c r="D135" s="605"/>
      <c r="E135" s="605"/>
      <c r="F135" s="605"/>
      <c r="G135" s="605"/>
      <c r="H135" s="605"/>
      <c r="I135" s="605"/>
    </row>
    <row r="136" spans="1:9">
      <c r="A136" s="605"/>
      <c r="B136" s="605"/>
      <c r="C136" s="605"/>
      <c r="D136" s="605"/>
      <c r="E136" s="605"/>
      <c r="F136" s="605"/>
      <c r="G136" s="605"/>
      <c r="H136" s="605"/>
      <c r="I136" s="605"/>
    </row>
    <row r="137" spans="2:9">
      <c r="B137" s="605"/>
      <c r="C137" s="605"/>
      <c r="D137" s="605"/>
      <c r="E137" s="605"/>
      <c r="F137" s="605"/>
      <c r="G137" s="605"/>
      <c r="H137" s="605"/>
      <c r="I137" s="605"/>
    </row>
    <row r="138" spans="2:9">
      <c r="B138" s="605"/>
      <c r="C138" s="605"/>
      <c r="D138" s="605"/>
      <c r="E138" s="605"/>
      <c r="F138" s="605"/>
      <c r="G138" s="605"/>
      <c r="H138" s="605"/>
      <c r="I138" s="605"/>
    </row>
    <row r="139" spans="2:9">
      <c r="B139" s="605"/>
      <c r="C139" s="605"/>
      <c r="D139" s="605"/>
      <c r="E139" s="605"/>
      <c r="F139" s="605"/>
      <c r="G139" s="605"/>
      <c r="H139" s="605"/>
      <c r="I139" s="605"/>
    </row>
    <row r="140" spans="2:9">
      <c r="B140" s="605"/>
      <c r="C140" s="605"/>
      <c r="D140" s="605"/>
      <c r="E140" s="605"/>
      <c r="F140" s="605"/>
      <c r="G140" s="605"/>
      <c r="H140" s="605"/>
      <c r="I140" s="605"/>
    </row>
    <row r="141" spans="2:9">
      <c r="B141" s="605"/>
      <c r="C141" s="605"/>
      <c r="D141" s="605"/>
      <c r="E141" s="605"/>
      <c r="F141" s="605"/>
      <c r="G141" s="605"/>
      <c r="H141" s="605"/>
      <c r="I141" s="605"/>
    </row>
  </sheetData>
  <mergeCells count="121">
    <mergeCell ref="C1:H1"/>
    <mergeCell ref="C3:D3"/>
    <mergeCell ref="G3:I3"/>
    <mergeCell ref="A5:D5"/>
    <mergeCell ref="G5:I5"/>
    <mergeCell ref="A8:D8"/>
    <mergeCell ref="B13:E13"/>
    <mergeCell ref="F13:G13"/>
    <mergeCell ref="H13:I13"/>
    <mergeCell ref="B14:E14"/>
    <mergeCell ref="F14:G14"/>
    <mergeCell ref="H14:I14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D25:E25"/>
    <mergeCell ref="F25:G25"/>
    <mergeCell ref="H25:I25"/>
    <mergeCell ref="B27:C27"/>
    <mergeCell ref="B28:C28"/>
    <mergeCell ref="B29:C29"/>
    <mergeCell ref="B30:C30"/>
    <mergeCell ref="B31:C31"/>
    <mergeCell ref="B32:C32"/>
    <mergeCell ref="B33:C33"/>
    <mergeCell ref="B37:E37"/>
    <mergeCell ref="B38:E38"/>
    <mergeCell ref="B39:E39"/>
    <mergeCell ref="B40:E40"/>
    <mergeCell ref="B41:E41"/>
    <mergeCell ref="B42:E42"/>
    <mergeCell ref="E48:F48"/>
    <mergeCell ref="G48:I48"/>
    <mergeCell ref="B50:D50"/>
    <mergeCell ref="B51:D51"/>
    <mergeCell ref="E54:F54"/>
    <mergeCell ref="G54:I54"/>
    <mergeCell ref="B56:D56"/>
    <mergeCell ref="B57:D57"/>
    <mergeCell ref="E60:F60"/>
    <mergeCell ref="G60:I60"/>
    <mergeCell ref="B62:D62"/>
    <mergeCell ref="B63:D63"/>
    <mergeCell ref="E67:F67"/>
    <mergeCell ref="G67:H67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E83:F83"/>
    <mergeCell ref="G83:H83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5:D95"/>
    <mergeCell ref="E95:F95"/>
    <mergeCell ref="G95:H95"/>
    <mergeCell ref="B96:D96"/>
    <mergeCell ref="E96:F96"/>
    <mergeCell ref="G96:H96"/>
    <mergeCell ref="B97:D97"/>
    <mergeCell ref="E97:F97"/>
    <mergeCell ref="G97:H97"/>
    <mergeCell ref="D100:E100"/>
    <mergeCell ref="F100:G100"/>
    <mergeCell ref="H100:I100"/>
    <mergeCell ref="B102:C102"/>
    <mergeCell ref="B103:C103"/>
    <mergeCell ref="E106:F106"/>
    <mergeCell ref="H106:I106"/>
    <mergeCell ref="B107:C107"/>
    <mergeCell ref="E107:F107"/>
    <mergeCell ref="H107:I107"/>
    <mergeCell ref="B108:C108"/>
    <mergeCell ref="E108:F108"/>
    <mergeCell ref="H108:I108"/>
    <mergeCell ref="B114:G114"/>
    <mergeCell ref="B115:G115"/>
    <mergeCell ref="B116:G116"/>
    <mergeCell ref="B117:G117"/>
    <mergeCell ref="B118:G118"/>
    <mergeCell ref="B15:E16"/>
    <mergeCell ref="F15:G16"/>
    <mergeCell ref="H15:I16"/>
    <mergeCell ref="B25:C26"/>
    <mergeCell ref="B67:D68"/>
    <mergeCell ref="B60:D61"/>
    <mergeCell ref="B48:D49"/>
    <mergeCell ref="B54:D55"/>
    <mergeCell ref="B83:D84"/>
    <mergeCell ref="B100:C101"/>
  </mergeCells>
  <dataValidations count="3">
    <dataValidation type="list" allowBlank="1" showInputMessage="1" showErrorMessage="1" sqref="C3:D3">
      <formula1>Sheet1!$A$2:$A$3</formula1>
    </dataValidation>
    <dataValidation type="list" allowBlank="1" showInputMessage="1" showErrorMessage="1" sqref="G3">
      <formula1>Sheet1!$B$2:$B$6</formula1>
    </dataValidation>
    <dataValidation type="list" allowBlank="1" showInputMessage="1" showErrorMessage="1" sqref="G5">
      <formula1>Sheet1!$D$2:$D$6</formula1>
    </dataValidation>
  </dataValidations>
  <pageMargins left="0.354166666666667" right="0.6" top="0.75" bottom="0.75" header="0.3" footer="0.3"/>
  <pageSetup paperSize="9" scale="90" orientation="portrait"/>
  <headerFooter>
    <oddHeader>&amp;C&amp;"Arial,Regular"&amp;14&amp;K03+032JUBILEE LIFE INSURANCE COMPANY LTD</oddHeader>
    <oddFooter>&amp;LNote: Private hospitals (if not specified otherwise) include both for-profit and NGO managed health facilities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Q109"/>
  <sheetViews>
    <sheetView tabSelected="1" topLeftCell="B54" workbookViewId="0">
      <selection activeCell="C74" sqref="C74:I74"/>
    </sheetView>
  </sheetViews>
  <sheetFormatPr defaultColWidth="9" defaultRowHeight="15"/>
  <cols>
    <col min="1" max="1" width="1.85714285714286" customWidth="1"/>
    <col min="2" max="2" width="7.42857142857143" customWidth="1"/>
    <col min="3" max="3" width="14.4285714285714" customWidth="1"/>
    <col min="4" max="4" width="13.2857142857143" customWidth="1"/>
    <col min="5" max="5" width="10.7142857142857" customWidth="1"/>
    <col min="6" max="6" width="12.8571428571429" customWidth="1"/>
    <col min="7" max="7" width="13.4285714285714" customWidth="1"/>
    <col min="8" max="8" width="17.1428571428571" customWidth="1"/>
    <col min="9" max="9" width="12.5714285714286" customWidth="1"/>
    <col min="10" max="10" width="12.2857142857143" customWidth="1"/>
    <col min="11" max="11" width="12.8571428571429" customWidth="1"/>
    <col min="14" max="14" width="10.1428571428571" customWidth="1"/>
    <col min="16" max="16" width="13.8571428571429" customWidth="1"/>
  </cols>
  <sheetData>
    <row r="1" ht="26.25" customHeight="1" spans="2:10">
      <c r="B1" s="503" t="s">
        <v>115</v>
      </c>
      <c r="C1" s="503"/>
      <c r="D1" s="503"/>
      <c r="E1" s="503"/>
      <c r="F1" s="503"/>
      <c r="G1" s="503"/>
      <c r="H1" s="503"/>
      <c r="I1" s="503"/>
      <c r="J1" s="503"/>
    </row>
    <row r="2" ht="14.25" customHeight="1" spans="2:10">
      <c r="B2" s="503"/>
      <c r="C2" s="503"/>
      <c r="D2" s="503"/>
      <c r="E2" s="503"/>
      <c r="F2" s="503"/>
      <c r="G2" s="503"/>
      <c r="H2" s="503"/>
      <c r="I2" s="503"/>
      <c r="J2" s="503"/>
    </row>
    <row r="3" ht="18" customHeight="1" spans="2:10">
      <c r="B3" s="102"/>
      <c r="C3" s="102"/>
      <c r="D3" s="504" t="s">
        <v>116</v>
      </c>
      <c r="E3" s="504"/>
      <c r="F3" s="504"/>
      <c r="G3" s="504"/>
      <c r="H3" s="504"/>
      <c r="I3" s="504"/>
      <c r="J3" s="102"/>
    </row>
    <row r="4" spans="2:10">
      <c r="B4" s="102"/>
      <c r="C4" s="102"/>
      <c r="D4" s="102"/>
      <c r="E4" s="102"/>
      <c r="F4" s="102"/>
      <c r="G4" s="102"/>
      <c r="H4" s="102"/>
      <c r="I4" s="102"/>
      <c r="J4" s="102"/>
    </row>
    <row r="5" ht="21.75" customHeight="1" spans="2:11">
      <c r="B5" s="505" t="s">
        <v>117</v>
      </c>
      <c r="C5" s="506"/>
      <c r="D5" s="506"/>
      <c r="E5" s="507" t="s">
        <v>118</v>
      </c>
      <c r="F5" s="508"/>
      <c r="G5" s="508"/>
      <c r="H5" s="508"/>
      <c r="I5" s="555"/>
      <c r="J5" s="520"/>
      <c r="K5" s="556"/>
    </row>
    <row r="6" spans="2:11">
      <c r="B6" s="509"/>
      <c r="C6" s="509"/>
      <c r="D6" s="509"/>
      <c r="E6" s="510"/>
      <c r="F6" s="510"/>
      <c r="G6" s="510"/>
      <c r="H6" s="510"/>
      <c r="I6" s="510"/>
      <c r="J6" s="509"/>
      <c r="K6" s="556"/>
    </row>
    <row r="7" ht="22.5" customHeight="1" spans="2:11">
      <c r="B7" s="511" t="s">
        <v>119</v>
      </c>
      <c r="C7" s="512"/>
      <c r="D7" s="512"/>
      <c r="E7" s="508"/>
      <c r="F7" s="508"/>
      <c r="G7" s="507" t="s">
        <v>120</v>
      </c>
      <c r="H7" s="508"/>
      <c r="I7" s="555"/>
      <c r="J7" s="509"/>
      <c r="K7" s="556"/>
    </row>
    <row r="8" spans="2:11">
      <c r="B8" s="509"/>
      <c r="C8" s="509"/>
      <c r="D8" s="509"/>
      <c r="E8" s="509"/>
      <c r="F8" s="509"/>
      <c r="G8" s="509"/>
      <c r="H8" s="509"/>
      <c r="I8" s="509"/>
      <c r="J8" s="509"/>
      <c r="K8" s="556"/>
    </row>
    <row r="9" ht="17.25" customHeight="1" spans="2:11">
      <c r="B9" s="511" t="s">
        <v>1</v>
      </c>
      <c r="C9" s="512"/>
      <c r="D9" s="512" t="s">
        <v>2</v>
      </c>
      <c r="E9" s="513"/>
      <c r="F9" s="509"/>
      <c r="G9" s="514" t="s">
        <v>121</v>
      </c>
      <c r="H9" s="508" t="s">
        <v>4</v>
      </c>
      <c r="I9" s="555"/>
      <c r="J9" s="520"/>
      <c r="K9" s="556"/>
    </row>
    <row r="10" spans="2:11">
      <c r="B10" s="509"/>
      <c r="C10" s="509"/>
      <c r="D10" s="509"/>
      <c r="E10" s="509"/>
      <c r="F10" s="509"/>
      <c r="G10" s="509"/>
      <c r="H10" s="509"/>
      <c r="I10" s="509"/>
      <c r="J10" s="509"/>
      <c r="K10" s="556"/>
    </row>
    <row r="11" ht="18" customHeight="1" spans="2:11">
      <c r="B11" s="514" t="s">
        <v>122</v>
      </c>
      <c r="C11" s="515"/>
      <c r="D11" s="515"/>
      <c r="E11" s="516"/>
      <c r="F11" s="509"/>
      <c r="G11" s="514" t="s">
        <v>123</v>
      </c>
      <c r="H11" s="512">
        <v>2020</v>
      </c>
      <c r="I11" s="513"/>
      <c r="J11" s="509"/>
      <c r="K11" s="556"/>
    </row>
    <row r="12" spans="2:10">
      <c r="B12" s="102"/>
      <c r="C12" s="102"/>
      <c r="D12" s="102"/>
      <c r="E12" s="102"/>
      <c r="F12" s="102"/>
      <c r="G12" s="102"/>
      <c r="H12" s="102"/>
      <c r="I12" s="102"/>
      <c r="J12" s="102"/>
    </row>
    <row r="13" spans="2:10">
      <c r="B13" s="509" t="s">
        <v>7</v>
      </c>
      <c r="C13" s="509"/>
      <c r="D13" s="509" t="s">
        <v>124</v>
      </c>
      <c r="E13" s="509"/>
      <c r="F13" s="509"/>
      <c r="G13" s="509"/>
      <c r="H13" s="509"/>
      <c r="I13" s="509"/>
      <c r="J13" s="509"/>
    </row>
    <row r="14" spans="2:10">
      <c r="B14" s="509" t="s">
        <v>125</v>
      </c>
      <c r="C14" s="509" t="s">
        <v>112</v>
      </c>
      <c r="D14" s="509"/>
      <c r="E14" s="517" t="s">
        <v>126</v>
      </c>
      <c r="F14" s="517"/>
      <c r="G14" s="509"/>
      <c r="H14" s="509" t="s">
        <v>127</v>
      </c>
      <c r="I14" s="509"/>
      <c r="J14" s="509"/>
    </row>
    <row r="15" spans="2:10">
      <c r="B15" s="509"/>
      <c r="C15" s="509"/>
      <c r="D15" s="509"/>
      <c r="E15" s="509"/>
      <c r="F15" s="509"/>
      <c r="G15" s="509"/>
      <c r="H15" s="509"/>
      <c r="I15" s="509"/>
      <c r="J15" s="509"/>
    </row>
    <row r="16" ht="18.75" customHeight="1" spans="2:10">
      <c r="B16" s="509" t="s">
        <v>128</v>
      </c>
      <c r="C16" s="509"/>
      <c r="D16" s="518">
        <v>43900</v>
      </c>
      <c r="E16" s="509"/>
      <c r="F16" s="509"/>
      <c r="G16" s="509"/>
      <c r="H16" s="509"/>
      <c r="I16" s="509"/>
      <c r="J16" s="509"/>
    </row>
    <row r="17" spans="2:10">
      <c r="B17" s="519"/>
      <c r="C17" s="519"/>
      <c r="D17" s="519"/>
      <c r="E17" s="519"/>
      <c r="F17" s="519"/>
      <c r="G17" s="519"/>
      <c r="H17" s="519"/>
      <c r="I17" s="519"/>
      <c r="J17" s="519"/>
    </row>
    <row r="18" ht="15.75" spans="2:10">
      <c r="B18" s="509"/>
      <c r="C18" s="509"/>
      <c r="D18" s="509"/>
      <c r="E18" s="509"/>
      <c r="F18" s="509"/>
      <c r="G18" s="509"/>
      <c r="H18" s="509"/>
      <c r="I18" s="509"/>
      <c r="J18" s="509"/>
    </row>
    <row r="19" ht="17.25" customHeight="1" spans="2:15">
      <c r="B19" s="520" t="s">
        <v>129</v>
      </c>
      <c r="C19" s="520"/>
      <c r="D19" s="520"/>
      <c r="E19" s="520"/>
      <c r="F19" s="509"/>
      <c r="G19" s="509"/>
      <c r="H19" s="509"/>
      <c r="I19" s="509"/>
      <c r="J19" s="509"/>
      <c r="K19" s="557"/>
      <c r="L19" s="557"/>
      <c r="M19" s="557"/>
      <c r="N19" s="557"/>
      <c r="O19" s="557"/>
    </row>
    <row r="20" spans="2:16">
      <c r="B20" s="509"/>
      <c r="C20" s="521" t="s">
        <v>130</v>
      </c>
      <c r="D20" s="522"/>
      <c r="E20" s="522"/>
      <c r="F20" s="522"/>
      <c r="G20" s="523"/>
      <c r="H20" s="524">
        <v>406</v>
      </c>
      <c r="I20" s="558"/>
      <c r="J20" s="559"/>
      <c r="K20" s="560"/>
      <c r="L20" s="560"/>
      <c r="M20" s="560"/>
      <c r="N20" s="560"/>
      <c r="O20" s="560"/>
      <c r="P20" s="561"/>
    </row>
    <row r="21" spans="2:16">
      <c r="B21" s="509"/>
      <c r="C21" s="521" t="s">
        <v>131</v>
      </c>
      <c r="D21" s="522"/>
      <c r="E21" s="522"/>
      <c r="F21" s="522"/>
      <c r="G21" s="523"/>
      <c r="H21" s="524">
        <v>6995</v>
      </c>
      <c r="I21" s="558"/>
      <c r="J21" s="562"/>
      <c r="K21" s="560"/>
      <c r="L21" s="560"/>
      <c r="M21" s="560"/>
      <c r="N21" s="560"/>
      <c r="O21" s="560"/>
      <c r="P21" s="561"/>
    </row>
    <row r="22" spans="2:16">
      <c r="B22" s="509"/>
      <c r="C22" s="521" t="s">
        <v>132</v>
      </c>
      <c r="D22" s="522"/>
      <c r="E22" s="522"/>
      <c r="F22" s="522"/>
      <c r="G22" s="523"/>
      <c r="H22" s="524">
        <v>11774</v>
      </c>
      <c r="I22" s="558"/>
      <c r="J22" s="562"/>
      <c r="K22" s="560"/>
      <c r="L22" s="560"/>
      <c r="M22" s="560"/>
      <c r="N22" s="560"/>
      <c r="O22" s="560"/>
      <c r="P22" s="561"/>
    </row>
    <row r="23" spans="2:16">
      <c r="B23" s="509"/>
      <c r="C23" s="521" t="s">
        <v>133</v>
      </c>
      <c r="D23" s="522"/>
      <c r="E23" s="522"/>
      <c r="F23" s="522"/>
      <c r="G23" s="523"/>
      <c r="H23" s="524">
        <v>6540</v>
      </c>
      <c r="I23" s="558"/>
      <c r="J23" s="509"/>
      <c r="K23" s="563"/>
      <c r="L23" s="560"/>
      <c r="M23" s="560"/>
      <c r="N23" s="560"/>
      <c r="O23" s="560"/>
      <c r="P23" s="561"/>
    </row>
    <row r="24" spans="2:16">
      <c r="B24" s="509"/>
      <c r="C24" s="521" t="s">
        <v>134</v>
      </c>
      <c r="D24" s="522"/>
      <c r="E24" s="522"/>
      <c r="F24" s="522"/>
      <c r="G24" s="523"/>
      <c r="H24" s="525">
        <f>H23/H21*100</f>
        <v>93.4953538241601</v>
      </c>
      <c r="I24" s="564"/>
      <c r="J24" s="509"/>
      <c r="K24" s="560"/>
      <c r="L24" s="560"/>
      <c r="M24" s="560"/>
      <c r="N24" s="560"/>
      <c r="O24" s="560"/>
      <c r="P24" s="561"/>
    </row>
    <row r="25" spans="2:16">
      <c r="B25" s="509"/>
      <c r="C25" s="521" t="s">
        <v>135</v>
      </c>
      <c r="D25" s="522"/>
      <c r="E25" s="522"/>
      <c r="F25" s="522"/>
      <c r="G25" s="523"/>
      <c r="H25" s="526">
        <v>134</v>
      </c>
      <c r="I25" s="565"/>
      <c r="J25" s="509"/>
      <c r="K25" s="560"/>
      <c r="L25" s="560"/>
      <c r="M25" s="560"/>
      <c r="N25" s="560"/>
      <c r="O25" s="560"/>
      <c r="P25" s="561"/>
    </row>
    <row r="26" spans="2:16">
      <c r="B26" s="509"/>
      <c r="C26" s="521" t="s">
        <v>136</v>
      </c>
      <c r="D26" s="522"/>
      <c r="E26" s="522"/>
      <c r="F26" s="522"/>
      <c r="G26" s="523"/>
      <c r="H26" s="527">
        <v>378</v>
      </c>
      <c r="I26" s="566"/>
      <c r="J26" s="509"/>
      <c r="K26" s="567"/>
      <c r="L26" s="568"/>
      <c r="M26" s="568"/>
      <c r="N26" s="560"/>
      <c r="O26" s="560"/>
      <c r="P26" s="561"/>
    </row>
    <row r="27" spans="2:16">
      <c r="B27" s="509"/>
      <c r="C27" s="521" t="s">
        <v>137</v>
      </c>
      <c r="D27" s="522"/>
      <c r="E27" s="522"/>
      <c r="F27" s="522"/>
      <c r="G27" s="523"/>
      <c r="H27" s="525">
        <f>H26/H25</f>
        <v>2.82089552238806</v>
      </c>
      <c r="I27" s="564"/>
      <c r="J27" s="569"/>
      <c r="K27" s="570"/>
      <c r="L27" s="570"/>
      <c r="M27" s="570"/>
      <c r="N27" s="570"/>
      <c r="O27" s="570"/>
      <c r="P27" s="571"/>
    </row>
    <row r="28" spans="2:10">
      <c r="B28" s="509"/>
      <c r="C28" s="509"/>
      <c r="D28" s="509"/>
      <c r="E28" s="509"/>
      <c r="F28" s="509"/>
      <c r="G28" s="509"/>
      <c r="H28" s="509"/>
      <c r="I28" s="509"/>
      <c r="J28" s="509"/>
    </row>
    <row r="29" ht="21.75" customHeight="1" spans="2:10">
      <c r="B29" s="520" t="s">
        <v>138</v>
      </c>
      <c r="C29" s="509"/>
      <c r="D29" s="509"/>
      <c r="E29" s="509"/>
      <c r="F29" s="509"/>
      <c r="G29" s="509"/>
      <c r="H29" s="509"/>
      <c r="I29" s="509"/>
      <c r="J29" s="509"/>
    </row>
    <row r="30" spans="2:10">
      <c r="B30" s="509"/>
      <c r="C30" s="528" t="s">
        <v>28</v>
      </c>
      <c r="D30" s="507"/>
      <c r="E30" s="528" t="s">
        <v>139</v>
      </c>
      <c r="F30" s="528"/>
      <c r="G30" s="528" t="s">
        <v>140</v>
      </c>
      <c r="H30" s="528"/>
      <c r="I30" s="528" t="s">
        <v>40</v>
      </c>
      <c r="J30" s="528"/>
    </row>
    <row r="31" spans="2:10">
      <c r="B31" s="509"/>
      <c r="C31" s="528"/>
      <c r="D31" s="507"/>
      <c r="E31" s="528" t="s">
        <v>32</v>
      </c>
      <c r="F31" s="528" t="s">
        <v>33</v>
      </c>
      <c r="G31" s="528" t="s">
        <v>32</v>
      </c>
      <c r="H31" s="528" t="s">
        <v>33</v>
      </c>
      <c r="I31" s="528" t="s">
        <v>32</v>
      </c>
      <c r="J31" s="528" t="s">
        <v>33</v>
      </c>
    </row>
    <row r="32" spans="2:11">
      <c r="B32" s="509"/>
      <c r="C32" s="529" t="s">
        <v>141</v>
      </c>
      <c r="D32" s="530"/>
      <c r="E32" s="531">
        <v>0</v>
      </c>
      <c r="F32" s="532">
        <v>0</v>
      </c>
      <c r="G32" s="531">
        <v>5</v>
      </c>
      <c r="H32" s="531">
        <v>2</v>
      </c>
      <c r="I32" s="531">
        <f t="shared" ref="I32:I37" si="0">SUM(E32+G32)</f>
        <v>5</v>
      </c>
      <c r="J32" s="531">
        <f t="shared" ref="J32:J37" si="1">SUM(F32+H32)</f>
        <v>2</v>
      </c>
      <c r="K32" s="572"/>
    </row>
    <row r="33" spans="2:11">
      <c r="B33" s="509"/>
      <c r="C33" s="529" t="s">
        <v>35</v>
      </c>
      <c r="D33" s="530"/>
      <c r="E33" s="531">
        <v>0</v>
      </c>
      <c r="F33" s="531">
        <v>1</v>
      </c>
      <c r="G33" s="531">
        <v>2</v>
      </c>
      <c r="H33" s="531">
        <v>0</v>
      </c>
      <c r="I33" s="531">
        <f t="shared" si="0"/>
        <v>2</v>
      </c>
      <c r="J33" s="531">
        <f t="shared" si="1"/>
        <v>1</v>
      </c>
      <c r="K33" s="572"/>
    </row>
    <row r="34" spans="2:11">
      <c r="B34" s="509"/>
      <c r="C34" s="529" t="s">
        <v>36</v>
      </c>
      <c r="D34" s="530"/>
      <c r="E34" s="531">
        <v>6</v>
      </c>
      <c r="F34" s="531">
        <v>5</v>
      </c>
      <c r="G34" s="531">
        <v>6</v>
      </c>
      <c r="H34" s="531">
        <v>6</v>
      </c>
      <c r="I34" s="531">
        <f t="shared" si="0"/>
        <v>12</v>
      </c>
      <c r="J34" s="531">
        <f t="shared" si="1"/>
        <v>11</v>
      </c>
      <c r="K34" s="572"/>
    </row>
    <row r="35" spans="2:11">
      <c r="B35" s="509"/>
      <c r="C35" s="529" t="s">
        <v>142</v>
      </c>
      <c r="D35" s="530"/>
      <c r="E35" s="531">
        <v>6</v>
      </c>
      <c r="F35" s="531">
        <v>38</v>
      </c>
      <c r="G35" s="531">
        <v>6</v>
      </c>
      <c r="H35" s="531">
        <v>12</v>
      </c>
      <c r="I35" s="531">
        <f t="shared" si="0"/>
        <v>12</v>
      </c>
      <c r="J35" s="531">
        <f t="shared" si="1"/>
        <v>50</v>
      </c>
      <c r="K35" s="572"/>
    </row>
    <row r="36" spans="2:11">
      <c r="B36" s="509"/>
      <c r="C36" s="529" t="s">
        <v>38</v>
      </c>
      <c r="D36" s="530"/>
      <c r="E36" s="531">
        <v>1</v>
      </c>
      <c r="F36" s="531">
        <v>2</v>
      </c>
      <c r="G36" s="531">
        <v>0</v>
      </c>
      <c r="H36" s="531">
        <v>7</v>
      </c>
      <c r="I36" s="531">
        <f t="shared" si="0"/>
        <v>1</v>
      </c>
      <c r="J36" s="531">
        <f t="shared" si="1"/>
        <v>9</v>
      </c>
      <c r="K36" s="572"/>
    </row>
    <row r="37" spans="2:11">
      <c r="B37" s="509"/>
      <c r="C37" s="529" t="s">
        <v>39</v>
      </c>
      <c r="D37" s="530"/>
      <c r="E37" s="531">
        <v>2</v>
      </c>
      <c r="F37" s="531">
        <v>4</v>
      </c>
      <c r="G37" s="531">
        <v>8</v>
      </c>
      <c r="H37" s="531">
        <v>15</v>
      </c>
      <c r="I37" s="531">
        <f t="shared" si="0"/>
        <v>10</v>
      </c>
      <c r="J37" s="531">
        <f t="shared" si="1"/>
        <v>19</v>
      </c>
      <c r="K37" s="572"/>
    </row>
    <row r="38" spans="2:11">
      <c r="B38" s="509"/>
      <c r="C38" s="533" t="s">
        <v>143</v>
      </c>
      <c r="D38" s="534"/>
      <c r="E38" s="533">
        <f>SUM(E32:E37)</f>
        <v>15</v>
      </c>
      <c r="F38" s="533">
        <f>SUM(F33:F37)</f>
        <v>50</v>
      </c>
      <c r="G38" s="533">
        <f>SUM(G32:G37)</f>
        <v>27</v>
      </c>
      <c r="H38" s="533">
        <f>SUM(H32:H37)</f>
        <v>42</v>
      </c>
      <c r="I38" s="533">
        <f>SUM(I32:I37)</f>
        <v>42</v>
      </c>
      <c r="J38" s="533">
        <f>SUM(J32:J37)</f>
        <v>92</v>
      </c>
      <c r="K38" s="572"/>
    </row>
    <row r="39" spans="2:10">
      <c r="B39" s="509"/>
      <c r="C39" s="509"/>
      <c r="D39" s="509"/>
      <c r="E39" s="509"/>
      <c r="F39" s="509"/>
      <c r="G39" s="509"/>
      <c r="H39" s="509"/>
      <c r="I39" s="509"/>
      <c r="J39" s="509"/>
    </row>
    <row r="40" ht="18.75" customHeight="1" spans="2:10">
      <c r="B40" s="520" t="s">
        <v>144</v>
      </c>
      <c r="C40" s="509"/>
      <c r="D40" s="509"/>
      <c r="E40" s="509"/>
      <c r="F40" s="509"/>
      <c r="G40" s="509"/>
      <c r="H40" s="509"/>
      <c r="I40" s="509"/>
      <c r="J40" s="509"/>
    </row>
    <row r="41" ht="21.75" customHeight="1" spans="2:10">
      <c r="B41" s="509"/>
      <c r="C41" s="535" t="s">
        <v>145</v>
      </c>
      <c r="D41" s="535"/>
      <c r="E41" s="535"/>
      <c r="F41" s="535"/>
      <c r="G41" s="535" t="s">
        <v>146</v>
      </c>
      <c r="H41" s="535"/>
      <c r="I41" s="535"/>
      <c r="J41" s="535"/>
    </row>
    <row r="42" ht="25.5" customHeight="1" spans="2:10">
      <c r="B42" s="509"/>
      <c r="C42" s="528" t="s">
        <v>147</v>
      </c>
      <c r="D42" s="528"/>
      <c r="E42" s="528"/>
      <c r="F42" s="536" t="s">
        <v>148</v>
      </c>
      <c r="G42" s="528" t="s">
        <v>147</v>
      </c>
      <c r="H42" s="528"/>
      <c r="I42" s="528"/>
      <c r="J42" s="536" t="s">
        <v>148</v>
      </c>
    </row>
    <row r="43" customHeight="1" spans="2:10">
      <c r="B43" s="509"/>
      <c r="C43" s="537" t="s">
        <v>66</v>
      </c>
      <c r="D43" s="529"/>
      <c r="E43" s="529"/>
      <c r="F43" s="531">
        <v>14</v>
      </c>
      <c r="G43" s="538" t="s">
        <v>80</v>
      </c>
      <c r="H43" s="538"/>
      <c r="I43" s="538"/>
      <c r="J43" s="531">
        <v>3</v>
      </c>
    </row>
    <row r="44" customHeight="1" spans="2:10">
      <c r="B44" s="509"/>
      <c r="C44" s="538" t="s">
        <v>67</v>
      </c>
      <c r="D44" s="538"/>
      <c r="E44" s="538"/>
      <c r="F44" s="531">
        <v>9</v>
      </c>
      <c r="G44" s="538" t="s">
        <v>81</v>
      </c>
      <c r="H44" s="538"/>
      <c r="I44" s="538"/>
      <c r="J44" s="531">
        <v>5</v>
      </c>
    </row>
    <row r="45" customHeight="1" spans="2:10">
      <c r="B45" s="509"/>
      <c r="C45" s="538" t="s">
        <v>68</v>
      </c>
      <c r="D45" s="538"/>
      <c r="E45" s="538"/>
      <c r="F45" s="531">
        <v>8</v>
      </c>
      <c r="G45" s="538" t="s">
        <v>149</v>
      </c>
      <c r="H45" s="538"/>
      <c r="I45" s="538"/>
      <c r="J45" s="531">
        <v>14</v>
      </c>
    </row>
    <row r="46" customHeight="1" spans="2:10">
      <c r="B46" s="509"/>
      <c r="C46" s="538" t="s">
        <v>150</v>
      </c>
      <c r="D46" s="538"/>
      <c r="E46" s="538"/>
      <c r="F46" s="531">
        <v>2</v>
      </c>
      <c r="G46" s="530" t="s">
        <v>85</v>
      </c>
      <c r="H46" s="539"/>
      <c r="I46" s="573"/>
      <c r="J46" s="531">
        <v>15</v>
      </c>
    </row>
    <row r="47" customHeight="1" spans="2:10">
      <c r="B47" s="509"/>
      <c r="C47" s="538" t="s">
        <v>151</v>
      </c>
      <c r="D47" s="538"/>
      <c r="E47" s="538"/>
      <c r="F47" s="531">
        <v>7</v>
      </c>
      <c r="G47" s="530" t="s">
        <v>83</v>
      </c>
      <c r="H47" s="539"/>
      <c r="I47" s="573"/>
      <c r="J47" s="531">
        <v>7</v>
      </c>
    </row>
    <row r="48" customHeight="1" spans="2:10">
      <c r="B48" s="509"/>
      <c r="C48" s="538" t="s">
        <v>152</v>
      </c>
      <c r="D48" s="538"/>
      <c r="E48" s="538"/>
      <c r="F48" s="531">
        <v>5</v>
      </c>
      <c r="G48" s="530" t="s">
        <v>153</v>
      </c>
      <c r="H48" s="539"/>
      <c r="I48" s="573"/>
      <c r="J48" s="531">
        <v>3</v>
      </c>
    </row>
    <row r="49" customHeight="1" spans="2:10">
      <c r="B49" s="509"/>
      <c r="C49" s="540" t="s">
        <v>73</v>
      </c>
      <c r="D49" s="540"/>
      <c r="E49" s="540"/>
      <c r="F49" s="531">
        <v>2</v>
      </c>
      <c r="G49" s="530" t="s">
        <v>154</v>
      </c>
      <c r="H49" s="539"/>
      <c r="I49" s="573"/>
      <c r="J49" s="531">
        <v>2</v>
      </c>
    </row>
    <row r="50" customHeight="1" spans="2:10">
      <c r="B50" s="509"/>
      <c r="C50" s="538" t="s">
        <v>70</v>
      </c>
      <c r="D50" s="538"/>
      <c r="E50" s="538"/>
      <c r="F50" s="531">
        <v>2</v>
      </c>
      <c r="G50" s="530" t="s">
        <v>155</v>
      </c>
      <c r="H50" s="539"/>
      <c r="I50" s="573"/>
      <c r="J50" s="531">
        <v>2</v>
      </c>
    </row>
    <row r="51" customHeight="1" spans="2:10">
      <c r="B51" s="509"/>
      <c r="C51" s="541" t="s">
        <v>156</v>
      </c>
      <c r="D51" s="542"/>
      <c r="E51" s="543"/>
      <c r="F51" s="531">
        <v>2</v>
      </c>
      <c r="G51" s="544" t="s">
        <v>157</v>
      </c>
      <c r="H51" s="545"/>
      <c r="I51" s="574"/>
      <c r="J51" s="531">
        <v>7</v>
      </c>
    </row>
    <row r="52" customHeight="1" spans="2:10">
      <c r="B52" s="509"/>
      <c r="C52" s="540" t="s">
        <v>75</v>
      </c>
      <c r="D52" s="540"/>
      <c r="E52" s="540"/>
      <c r="F52" s="531">
        <v>1</v>
      </c>
      <c r="G52" s="530" t="s">
        <v>84</v>
      </c>
      <c r="H52" s="539"/>
      <c r="I52" s="573"/>
      <c r="J52" s="531">
        <v>1</v>
      </c>
    </row>
    <row r="53" customHeight="1" spans="2:10">
      <c r="B53" s="509"/>
      <c r="C53" s="540" t="s">
        <v>76</v>
      </c>
      <c r="D53" s="540"/>
      <c r="E53" s="540"/>
      <c r="F53" s="531">
        <v>2</v>
      </c>
      <c r="G53" s="544" t="s">
        <v>158</v>
      </c>
      <c r="H53" s="545"/>
      <c r="I53" s="574"/>
      <c r="J53" s="531">
        <v>1</v>
      </c>
    </row>
    <row r="54" customHeight="1" spans="2:11">
      <c r="B54" s="509"/>
      <c r="C54" s="529" t="s">
        <v>159</v>
      </c>
      <c r="D54" s="529"/>
      <c r="E54" s="529"/>
      <c r="F54" s="531">
        <v>1</v>
      </c>
      <c r="G54" s="530"/>
      <c r="H54" s="539"/>
      <c r="I54" s="573"/>
      <c r="J54" s="531"/>
      <c r="K54" s="110"/>
    </row>
    <row r="55" customHeight="1" spans="2:17">
      <c r="B55" s="509"/>
      <c r="C55" s="529" t="s">
        <v>160</v>
      </c>
      <c r="D55" s="529"/>
      <c r="E55" s="529"/>
      <c r="F55" s="531">
        <v>1</v>
      </c>
      <c r="G55" s="544"/>
      <c r="H55" s="545"/>
      <c r="I55" s="574"/>
      <c r="J55" s="531"/>
      <c r="P55" s="575"/>
      <c r="Q55" s="575"/>
    </row>
    <row r="56" ht="16.5" customHeight="1" spans="2:17">
      <c r="B56" s="509"/>
      <c r="C56" s="529" t="s">
        <v>77</v>
      </c>
      <c r="D56" s="529"/>
      <c r="E56" s="529"/>
      <c r="F56" s="529">
        <v>9</v>
      </c>
      <c r="G56" s="544" t="s">
        <v>77</v>
      </c>
      <c r="H56" s="545"/>
      <c r="I56" s="574"/>
      <c r="J56" s="531">
        <v>9</v>
      </c>
      <c r="P56" s="575"/>
      <c r="Q56" s="575"/>
    </row>
    <row r="57" ht="18.75" customHeight="1" spans="2:16">
      <c r="B57" s="509"/>
      <c r="C57" s="533" t="s">
        <v>40</v>
      </c>
      <c r="D57" s="533"/>
      <c r="E57" s="533"/>
      <c r="F57" s="533">
        <f>SUM(F43:F56)</f>
        <v>65</v>
      </c>
      <c r="G57" s="534" t="s">
        <v>40</v>
      </c>
      <c r="H57" s="546"/>
      <c r="I57" s="576"/>
      <c r="J57" s="533">
        <f>SUM(J43:J56)</f>
        <v>69</v>
      </c>
      <c r="P57" s="140"/>
    </row>
    <row r="58" spans="2:17">
      <c r="B58" s="509"/>
      <c r="C58" s="509"/>
      <c r="D58" s="509"/>
      <c r="E58" s="509"/>
      <c r="F58" s="509"/>
      <c r="G58" s="509"/>
      <c r="H58" s="509"/>
      <c r="I58" s="509"/>
      <c r="J58" s="509"/>
      <c r="P58" s="577"/>
      <c r="Q58" s="577"/>
    </row>
    <row r="59" ht="21" customHeight="1" spans="2:17">
      <c r="B59" s="520" t="s">
        <v>161</v>
      </c>
      <c r="C59" s="547"/>
      <c r="D59" s="509"/>
      <c r="E59" s="509"/>
      <c r="F59" s="509"/>
      <c r="G59" s="509"/>
      <c r="H59" s="509"/>
      <c r="I59" s="509"/>
      <c r="J59" s="509"/>
      <c r="P59" s="577"/>
      <c r="Q59" s="577"/>
    </row>
    <row r="60" ht="27" customHeight="1" spans="2:17">
      <c r="B60" s="509"/>
      <c r="C60" s="528" t="s">
        <v>162</v>
      </c>
      <c r="D60" s="528"/>
      <c r="E60" s="528"/>
      <c r="F60" s="536" t="s">
        <v>163</v>
      </c>
      <c r="G60" s="536" t="s">
        <v>164</v>
      </c>
      <c r="H60" s="548"/>
      <c r="I60" s="578"/>
      <c r="J60" s="578"/>
      <c r="P60" s="579"/>
      <c r="Q60" s="423"/>
    </row>
    <row r="61" spans="2:17">
      <c r="B61" s="509"/>
      <c r="C61" s="529" t="s">
        <v>165</v>
      </c>
      <c r="D61" s="529"/>
      <c r="E61" s="529"/>
      <c r="F61" s="538">
        <v>65</v>
      </c>
      <c r="G61" s="549">
        <v>832004</v>
      </c>
      <c r="H61" s="550"/>
      <c r="I61" s="578"/>
      <c r="J61" s="578"/>
      <c r="P61" s="423"/>
      <c r="Q61" s="423"/>
    </row>
    <row r="62" spans="2:17">
      <c r="B62" s="509"/>
      <c r="C62" s="529" t="s">
        <v>166</v>
      </c>
      <c r="D62" s="529"/>
      <c r="E62" s="529"/>
      <c r="F62" s="538">
        <v>69</v>
      </c>
      <c r="G62" s="551">
        <v>953215</v>
      </c>
      <c r="H62" s="550"/>
      <c r="I62" s="509"/>
      <c r="J62" s="509"/>
      <c r="P62" s="575"/>
      <c r="Q62" s="575"/>
    </row>
    <row r="63" spans="2:15">
      <c r="B63" s="509"/>
      <c r="C63" s="533" t="s">
        <v>167</v>
      </c>
      <c r="D63" s="533"/>
      <c r="E63" s="533"/>
      <c r="F63" s="552">
        <f>SUM(F61:F62)</f>
        <v>134</v>
      </c>
      <c r="G63" s="553">
        <f>SUM(G61:G62)</f>
        <v>1785219</v>
      </c>
      <c r="H63" s="550"/>
      <c r="I63" s="509"/>
      <c r="J63" s="509"/>
      <c r="N63" s="580"/>
      <c r="O63" s="580"/>
    </row>
    <row r="64" spans="2:17">
      <c r="B64" s="509"/>
      <c r="C64" s="509"/>
      <c r="D64" s="509"/>
      <c r="E64" s="509"/>
      <c r="F64" s="509"/>
      <c r="G64" s="554"/>
      <c r="H64" s="509"/>
      <c r="I64" s="509"/>
      <c r="J64" s="509"/>
      <c r="M64" s="168"/>
      <c r="N64" s="581"/>
      <c r="O64" s="581"/>
      <c r="P64" s="582"/>
      <c r="Q64" s="168"/>
    </row>
    <row r="65" ht="18.75" customHeight="1" spans="2:17">
      <c r="B65" s="520" t="s">
        <v>168</v>
      </c>
      <c r="C65" s="509"/>
      <c r="D65" s="509"/>
      <c r="E65" s="509"/>
      <c r="F65" s="509"/>
      <c r="G65" s="509"/>
      <c r="H65" s="509"/>
      <c r="I65" s="509"/>
      <c r="J65" s="509"/>
      <c r="M65" s="168"/>
      <c r="N65" s="582"/>
      <c r="O65" s="168"/>
      <c r="P65" s="168"/>
      <c r="Q65" s="168"/>
    </row>
    <row r="66" ht="18" customHeight="1" spans="2:17">
      <c r="B66" s="509"/>
      <c r="C66" s="528" t="s">
        <v>169</v>
      </c>
      <c r="D66" s="528"/>
      <c r="E66" s="528"/>
      <c r="F66" s="528"/>
      <c r="G66" s="528" t="s">
        <v>170</v>
      </c>
      <c r="H66" s="528"/>
      <c r="I66" s="536" t="s">
        <v>164</v>
      </c>
      <c r="J66" s="536"/>
      <c r="M66" s="168"/>
      <c r="N66" s="168"/>
      <c r="O66" s="168"/>
      <c r="P66" s="575"/>
      <c r="Q66" s="575"/>
    </row>
    <row r="67" spans="2:17">
      <c r="B67" s="509"/>
      <c r="C67" s="583" t="s">
        <v>171</v>
      </c>
      <c r="D67" s="583"/>
      <c r="E67" s="583"/>
      <c r="F67" s="583"/>
      <c r="G67" s="529">
        <v>123</v>
      </c>
      <c r="H67" s="529"/>
      <c r="I67" s="585">
        <v>1837378</v>
      </c>
      <c r="J67" s="585"/>
      <c r="M67" s="577"/>
      <c r="N67" s="577"/>
      <c r="O67" s="423"/>
      <c r="P67" s="575"/>
      <c r="Q67" s="575"/>
    </row>
    <row r="68" ht="18" customHeight="1" spans="2:17">
      <c r="B68" s="509"/>
      <c r="C68" s="583" t="s">
        <v>172</v>
      </c>
      <c r="D68" s="583"/>
      <c r="E68" s="583"/>
      <c r="F68" s="583"/>
      <c r="G68" s="529">
        <v>134</v>
      </c>
      <c r="H68" s="529"/>
      <c r="I68" s="585">
        <v>1785219</v>
      </c>
      <c r="J68" s="585"/>
      <c r="M68" s="423"/>
      <c r="N68" s="575"/>
      <c r="O68" s="575"/>
      <c r="P68" s="168"/>
      <c r="Q68" s="168"/>
    </row>
    <row r="69" spans="2:15">
      <c r="B69" s="509"/>
      <c r="C69" s="584" t="s">
        <v>173</v>
      </c>
      <c r="D69" s="584"/>
      <c r="E69" s="584"/>
      <c r="F69" s="584"/>
      <c r="G69" s="529">
        <v>134</v>
      </c>
      <c r="H69" s="529"/>
      <c r="I69" s="585">
        <v>1785219</v>
      </c>
      <c r="J69" s="585"/>
      <c r="M69" s="579"/>
      <c r="N69" s="575"/>
      <c r="O69" s="575"/>
    </row>
    <row r="70" customHeight="1" spans="2:14">
      <c r="B70" s="509"/>
      <c r="C70" s="584" t="s">
        <v>174</v>
      </c>
      <c r="D70" s="584"/>
      <c r="E70" s="584"/>
      <c r="F70" s="584"/>
      <c r="G70" s="585">
        <v>4548</v>
      </c>
      <c r="H70" s="585"/>
      <c r="I70" s="585">
        <v>54206433</v>
      </c>
      <c r="J70" s="585"/>
      <c r="N70" s="591"/>
    </row>
    <row r="71" ht="16.5" customHeight="1" spans="2:10">
      <c r="B71" s="509"/>
      <c r="C71" s="584" t="s">
        <v>175</v>
      </c>
      <c r="D71" s="584"/>
      <c r="E71" s="584"/>
      <c r="F71" s="584"/>
      <c r="G71" s="530" t="s">
        <v>176</v>
      </c>
      <c r="H71" s="573"/>
      <c r="I71" s="592"/>
      <c r="J71" s="593"/>
    </row>
    <row r="72" spans="2:10">
      <c r="B72" s="509"/>
      <c r="C72" s="509"/>
      <c r="D72" s="509"/>
      <c r="E72" s="509"/>
      <c r="F72" s="509"/>
      <c r="G72" s="509"/>
      <c r="H72" s="509"/>
      <c r="I72" s="509"/>
      <c r="J72" s="509"/>
    </row>
    <row r="73" ht="22.5" customHeight="1" spans="2:10">
      <c r="B73" s="520" t="s">
        <v>177</v>
      </c>
      <c r="C73" s="509"/>
      <c r="D73" s="509"/>
      <c r="E73" s="509"/>
      <c r="F73" s="509"/>
      <c r="G73" s="509"/>
      <c r="H73" s="509"/>
      <c r="I73" s="509"/>
      <c r="J73" s="509"/>
    </row>
    <row r="74" ht="21" customHeight="1" spans="2:10">
      <c r="B74" s="509"/>
      <c r="C74" s="528" t="s">
        <v>178</v>
      </c>
      <c r="D74" s="528"/>
      <c r="E74" s="528"/>
      <c r="F74" s="528"/>
      <c r="G74" s="528"/>
      <c r="H74" s="528"/>
      <c r="I74" s="528"/>
      <c r="J74" s="594"/>
    </row>
    <row r="75" spans="2:10">
      <c r="B75" s="509"/>
      <c r="C75" s="586" t="s">
        <v>179</v>
      </c>
      <c r="D75" s="587"/>
      <c r="E75" s="587"/>
      <c r="F75" s="587"/>
      <c r="G75" s="587"/>
      <c r="H75" s="587"/>
      <c r="I75" s="595"/>
      <c r="J75" s="596"/>
    </row>
    <row r="76" ht="20.25" customHeight="1" spans="2:10">
      <c r="B76" s="509"/>
      <c r="C76" s="588" t="s">
        <v>180</v>
      </c>
      <c r="D76" s="588"/>
      <c r="E76" s="588"/>
      <c r="F76" s="588"/>
      <c r="G76" s="588"/>
      <c r="H76" s="588"/>
      <c r="I76" s="588"/>
      <c r="J76" s="597"/>
    </row>
    <row r="77" spans="2:10">
      <c r="B77" s="509"/>
      <c r="C77" s="588" t="s">
        <v>181</v>
      </c>
      <c r="D77" s="588"/>
      <c r="E77" s="588"/>
      <c r="F77" s="588"/>
      <c r="G77" s="588"/>
      <c r="H77" s="588"/>
      <c r="I77" s="588"/>
      <c r="J77" s="598"/>
    </row>
    <row r="78" spans="2:10">
      <c r="B78" s="509"/>
      <c r="C78" s="588" t="s">
        <v>182</v>
      </c>
      <c r="D78" s="588"/>
      <c r="E78" s="588"/>
      <c r="F78" s="588"/>
      <c r="G78" s="588"/>
      <c r="H78" s="588"/>
      <c r="I78" s="588"/>
      <c r="J78" s="599"/>
    </row>
    <row r="79" spans="2:10">
      <c r="B79" s="509"/>
      <c r="C79" s="589" t="s">
        <v>183</v>
      </c>
      <c r="D79" s="589"/>
      <c r="E79" s="589"/>
      <c r="F79" s="589"/>
      <c r="G79" s="589"/>
      <c r="H79" s="589"/>
      <c r="I79" s="589"/>
      <c r="J79" s="599"/>
    </row>
    <row r="80" ht="21.75" customHeight="1" spans="2:10">
      <c r="B80" s="509"/>
      <c r="C80" s="507" t="s">
        <v>184</v>
      </c>
      <c r="D80" s="508"/>
      <c r="E80" s="508"/>
      <c r="F80" s="508"/>
      <c r="G80" s="506"/>
      <c r="H80" s="506"/>
      <c r="I80" s="600"/>
      <c r="J80" s="601">
        <f>SUM(J75:J79)</f>
        <v>0</v>
      </c>
    </row>
    <row r="81" spans="2:10">
      <c r="B81" s="509"/>
      <c r="C81" s="509"/>
      <c r="D81" s="509"/>
      <c r="E81" s="509"/>
      <c r="F81" s="509"/>
      <c r="G81" s="509"/>
      <c r="H81" s="509"/>
      <c r="I81" s="509"/>
      <c r="J81" s="509"/>
    </row>
    <row r="82" ht="25.5" customHeight="1" spans="2:10">
      <c r="B82" s="520" t="s">
        <v>185</v>
      </c>
      <c r="C82" s="509"/>
      <c r="D82" s="509"/>
      <c r="E82" s="509"/>
      <c r="F82" s="509"/>
      <c r="G82" s="509"/>
      <c r="H82" s="509"/>
      <c r="I82" s="509"/>
      <c r="J82" s="509"/>
    </row>
    <row r="83" spans="2:15">
      <c r="B83" s="509"/>
      <c r="C83" s="590" t="s">
        <v>186</v>
      </c>
      <c r="D83" s="590"/>
      <c r="E83" s="590"/>
      <c r="F83" s="590"/>
      <c r="G83" s="590"/>
      <c r="H83" s="590"/>
      <c r="I83" s="590"/>
      <c r="J83" s="529">
        <v>230</v>
      </c>
      <c r="K83" s="560"/>
      <c r="L83" s="560"/>
      <c r="M83" s="560"/>
      <c r="N83" s="560"/>
      <c r="O83" s="560"/>
    </row>
    <row r="84" spans="2:15">
      <c r="B84" s="509"/>
      <c r="C84" s="590" t="s">
        <v>187</v>
      </c>
      <c r="D84" s="590"/>
      <c r="E84" s="590"/>
      <c r="F84" s="590"/>
      <c r="G84" s="590"/>
      <c r="H84" s="590"/>
      <c r="I84" s="590"/>
      <c r="J84" s="529">
        <v>112</v>
      </c>
      <c r="K84" s="560"/>
      <c r="L84" s="560"/>
      <c r="M84" s="560"/>
      <c r="N84" s="560"/>
      <c r="O84" s="560"/>
    </row>
    <row r="85" spans="2:15">
      <c r="B85" s="509"/>
      <c r="C85" s="590" t="s">
        <v>188</v>
      </c>
      <c r="D85" s="590"/>
      <c r="E85" s="590"/>
      <c r="F85" s="590"/>
      <c r="G85" s="590"/>
      <c r="H85" s="590"/>
      <c r="I85" s="590"/>
      <c r="J85" s="529">
        <v>144</v>
      </c>
      <c r="K85" s="560"/>
      <c r="L85" s="560"/>
      <c r="M85" s="560"/>
      <c r="N85" s="560"/>
      <c r="O85" s="560"/>
    </row>
    <row r="86" spans="2:15">
      <c r="B86" s="509"/>
      <c r="C86" s="590" t="s">
        <v>189</v>
      </c>
      <c r="D86" s="590"/>
      <c r="E86" s="590"/>
      <c r="F86" s="590"/>
      <c r="G86" s="590"/>
      <c r="H86" s="590"/>
      <c r="I86" s="590"/>
      <c r="J86" s="529">
        <v>10</v>
      </c>
      <c r="K86" s="560"/>
      <c r="L86" s="560"/>
      <c r="M86" s="560"/>
      <c r="N86" s="560"/>
      <c r="O86" s="560"/>
    </row>
    <row r="87" spans="2:15">
      <c r="B87" s="509"/>
      <c r="C87" s="590" t="s">
        <v>190</v>
      </c>
      <c r="D87" s="590"/>
      <c r="E87" s="590"/>
      <c r="F87" s="590"/>
      <c r="G87" s="590"/>
      <c r="H87" s="590"/>
      <c r="I87" s="590"/>
      <c r="J87" s="529">
        <v>14</v>
      </c>
      <c r="K87" s="560"/>
      <c r="L87" s="560"/>
      <c r="M87" s="560"/>
      <c r="N87" s="560"/>
      <c r="O87" s="560"/>
    </row>
    <row r="88" spans="2:15">
      <c r="B88" s="509"/>
      <c r="C88" s="590" t="s">
        <v>191</v>
      </c>
      <c r="D88" s="590"/>
      <c r="E88" s="590"/>
      <c r="F88" s="590"/>
      <c r="G88" s="590"/>
      <c r="H88" s="590"/>
      <c r="I88" s="590"/>
      <c r="J88" s="529">
        <v>6</v>
      </c>
      <c r="K88" s="560"/>
      <c r="L88" s="560"/>
      <c r="M88" s="560"/>
      <c r="N88" s="560"/>
      <c r="O88" s="560"/>
    </row>
    <row r="89" ht="12" customHeight="1" spans="2:10">
      <c r="B89" s="509"/>
      <c r="C89" s="509"/>
      <c r="D89" s="509"/>
      <c r="E89" s="509"/>
      <c r="F89" s="509"/>
      <c r="G89" s="509"/>
      <c r="H89" s="509"/>
      <c r="I89" s="509"/>
      <c r="J89" s="509"/>
    </row>
    <row r="90" ht="21" customHeight="1" spans="2:10">
      <c r="B90" s="509"/>
      <c r="C90" s="510" t="s">
        <v>192</v>
      </c>
      <c r="D90" s="510"/>
      <c r="E90" s="510"/>
      <c r="F90" s="510"/>
      <c r="G90" s="520"/>
      <c r="H90" s="520" t="s">
        <v>193</v>
      </c>
      <c r="I90" s="520"/>
      <c r="J90" s="509"/>
    </row>
    <row r="91" spans="2:10">
      <c r="B91" s="509"/>
      <c r="C91" s="520"/>
      <c r="D91" s="520"/>
      <c r="E91" s="520"/>
      <c r="F91" s="520"/>
      <c r="G91" s="520"/>
      <c r="H91" s="520"/>
      <c r="I91" s="520"/>
      <c r="J91" s="509"/>
    </row>
    <row r="92" ht="19.5" customHeight="1" spans="2:10">
      <c r="B92" s="509"/>
      <c r="C92" t="s">
        <v>194</v>
      </c>
      <c r="D92" s="520" t="s">
        <v>195</v>
      </c>
      <c r="E92" s="520"/>
      <c r="F92" s="520"/>
      <c r="G92" s="520"/>
      <c r="H92" s="520" t="s">
        <v>196</v>
      </c>
      <c r="I92" s="520"/>
      <c r="J92" s="509"/>
    </row>
    <row r="93" spans="2:10">
      <c r="B93" s="509"/>
      <c r="C93" s="520"/>
      <c r="D93" s="509"/>
      <c r="E93" s="509"/>
      <c r="F93" s="509"/>
      <c r="G93" s="509"/>
      <c r="H93" s="509"/>
      <c r="I93" s="509"/>
      <c r="J93" s="509"/>
    </row>
    <row r="94" spans="2:10">
      <c r="B94" s="509"/>
      <c r="C94" s="509"/>
      <c r="D94" s="509"/>
      <c r="E94" s="509"/>
      <c r="F94" s="509"/>
      <c r="G94" s="509"/>
      <c r="H94" s="509"/>
      <c r="I94" s="509"/>
      <c r="J94" s="509"/>
    </row>
    <row r="95" spans="2:10">
      <c r="B95" s="509"/>
      <c r="C95" s="509"/>
      <c r="D95" s="509"/>
      <c r="E95" s="509"/>
      <c r="F95" s="509"/>
      <c r="G95" s="509"/>
      <c r="H95" s="509"/>
      <c r="I95" s="509"/>
      <c r="J95" s="509"/>
    </row>
    <row r="96" spans="2:10">
      <c r="B96" s="509"/>
      <c r="C96" s="509"/>
      <c r="D96" s="509"/>
      <c r="E96" s="509"/>
      <c r="F96" s="509"/>
      <c r="G96" s="509"/>
      <c r="H96" s="509"/>
      <c r="I96" s="509"/>
      <c r="J96" s="509"/>
    </row>
    <row r="97" spans="2:10">
      <c r="B97" s="509"/>
      <c r="C97" s="509"/>
      <c r="D97" s="509"/>
      <c r="E97" s="509"/>
      <c r="F97" s="509"/>
      <c r="G97" s="509"/>
      <c r="H97" s="509"/>
      <c r="I97" s="509"/>
      <c r="J97" s="509"/>
    </row>
    <row r="98" spans="2:10">
      <c r="B98" s="509"/>
      <c r="C98" s="509"/>
      <c r="D98" s="509"/>
      <c r="E98" s="509"/>
      <c r="F98" s="509"/>
      <c r="G98" s="509"/>
      <c r="H98" s="509"/>
      <c r="I98" s="509"/>
      <c r="J98" s="509"/>
    </row>
    <row r="99" spans="2:10">
      <c r="B99" s="509"/>
      <c r="C99" s="509"/>
      <c r="D99" s="509"/>
      <c r="E99" s="509"/>
      <c r="F99" s="509"/>
      <c r="G99" s="509"/>
      <c r="H99" s="509"/>
      <c r="I99" s="509"/>
      <c r="J99" s="509"/>
    </row>
    <row r="100" spans="2:10">
      <c r="B100" s="509"/>
      <c r="C100" s="509"/>
      <c r="D100" s="509"/>
      <c r="E100" s="509"/>
      <c r="F100" s="509"/>
      <c r="G100" s="509"/>
      <c r="H100" s="509"/>
      <c r="I100" s="509"/>
      <c r="J100" s="509"/>
    </row>
    <row r="101" spans="2:10">
      <c r="B101" s="509"/>
      <c r="C101" s="509"/>
      <c r="D101" s="509"/>
      <c r="E101" s="509"/>
      <c r="F101" s="509"/>
      <c r="G101" s="509"/>
      <c r="H101" s="509"/>
      <c r="I101" s="509"/>
      <c r="J101" s="509"/>
    </row>
    <row r="102" spans="2:10">
      <c r="B102" s="509"/>
      <c r="C102" s="509"/>
      <c r="D102" s="509"/>
      <c r="E102" s="509"/>
      <c r="F102" s="509"/>
      <c r="G102" s="509"/>
      <c r="H102" s="509"/>
      <c r="I102" s="509"/>
      <c r="J102" s="509"/>
    </row>
    <row r="103" spans="2:10">
      <c r="B103" s="509"/>
      <c r="C103" s="509"/>
      <c r="D103" s="509"/>
      <c r="E103" s="509"/>
      <c r="F103" s="509"/>
      <c r="G103" s="509"/>
      <c r="H103" s="509"/>
      <c r="I103" s="509"/>
      <c r="J103" s="509"/>
    </row>
    <row r="104" spans="2:10">
      <c r="B104" s="509"/>
      <c r="C104" s="509"/>
      <c r="D104" s="509"/>
      <c r="E104" s="509"/>
      <c r="F104" s="509"/>
      <c r="G104" s="509"/>
      <c r="H104" s="509"/>
      <c r="I104" s="509"/>
      <c r="J104" s="509"/>
    </row>
    <row r="105" spans="2:10">
      <c r="B105" s="509"/>
      <c r="C105" s="509"/>
      <c r="D105" s="509"/>
      <c r="E105" s="509"/>
      <c r="F105" s="509"/>
      <c r="G105" s="509"/>
      <c r="H105" s="509"/>
      <c r="I105" s="509"/>
      <c r="J105" s="509"/>
    </row>
    <row r="106" spans="2:10">
      <c r="B106" s="102"/>
      <c r="C106" s="102"/>
      <c r="D106" s="102"/>
      <c r="E106" s="102"/>
      <c r="F106" s="102"/>
      <c r="G106" s="102"/>
      <c r="H106" s="102"/>
      <c r="I106" s="102"/>
      <c r="J106" s="102"/>
    </row>
    <row r="107" spans="2:10">
      <c r="B107" s="102"/>
      <c r="C107" s="102"/>
      <c r="D107" s="102"/>
      <c r="E107" s="102"/>
      <c r="F107" s="102"/>
      <c r="G107" s="102"/>
      <c r="H107" s="102"/>
      <c r="I107" s="102"/>
      <c r="J107" s="102"/>
    </row>
    <row r="108" spans="2:10">
      <c r="B108" s="102"/>
      <c r="C108" s="102"/>
      <c r="D108" s="102"/>
      <c r="E108" s="102"/>
      <c r="F108" s="102"/>
      <c r="G108" s="102"/>
      <c r="H108" s="102"/>
      <c r="I108" s="102"/>
      <c r="J108" s="102"/>
    </row>
    <row r="109" spans="2:10">
      <c r="B109" s="102"/>
      <c r="C109" s="102"/>
      <c r="D109" s="102"/>
      <c r="E109" s="102"/>
      <c r="F109" s="102"/>
      <c r="G109" s="102"/>
      <c r="H109" s="102"/>
      <c r="I109" s="102"/>
      <c r="J109" s="102"/>
    </row>
  </sheetData>
  <mergeCells count="107">
    <mergeCell ref="B1:J1"/>
    <mergeCell ref="D3:I3"/>
    <mergeCell ref="E5:I5"/>
    <mergeCell ref="D9:E9"/>
    <mergeCell ref="H9:I9"/>
    <mergeCell ref="B11:E11"/>
    <mergeCell ref="E14:F14"/>
    <mergeCell ref="H20:I20"/>
    <mergeCell ref="H21:I21"/>
    <mergeCell ref="H22:I22"/>
    <mergeCell ref="H23:I23"/>
    <mergeCell ref="H24:I24"/>
    <mergeCell ref="H25:I25"/>
    <mergeCell ref="H26:I26"/>
    <mergeCell ref="H27:I27"/>
    <mergeCell ref="E30:F30"/>
    <mergeCell ref="G30:H30"/>
    <mergeCell ref="I30:J30"/>
    <mergeCell ref="C32:D32"/>
    <mergeCell ref="C33:D33"/>
    <mergeCell ref="C34:D34"/>
    <mergeCell ref="C35:D35"/>
    <mergeCell ref="C36:D36"/>
    <mergeCell ref="C37:D37"/>
    <mergeCell ref="C38:D38"/>
    <mergeCell ref="C41:F41"/>
    <mergeCell ref="G41:J41"/>
    <mergeCell ref="C42:E42"/>
    <mergeCell ref="G42:I42"/>
    <mergeCell ref="C43:E43"/>
    <mergeCell ref="G43:I43"/>
    <mergeCell ref="C44:E44"/>
    <mergeCell ref="G44:I44"/>
    <mergeCell ref="C45:E45"/>
    <mergeCell ref="G45:I45"/>
    <mergeCell ref="C46:E46"/>
    <mergeCell ref="G46:I46"/>
    <mergeCell ref="C47:E47"/>
    <mergeCell ref="G47:I47"/>
    <mergeCell ref="C48:E48"/>
    <mergeCell ref="G48:I48"/>
    <mergeCell ref="C49:E49"/>
    <mergeCell ref="G49:I49"/>
    <mergeCell ref="C50:E50"/>
    <mergeCell ref="G50:I50"/>
    <mergeCell ref="C51:E51"/>
    <mergeCell ref="G51:I51"/>
    <mergeCell ref="C52:E52"/>
    <mergeCell ref="G52:I52"/>
    <mergeCell ref="C53:E53"/>
    <mergeCell ref="G53:I53"/>
    <mergeCell ref="C54:E54"/>
    <mergeCell ref="G54:I54"/>
    <mergeCell ref="C55:E55"/>
    <mergeCell ref="G55:I55"/>
    <mergeCell ref="P55:Q55"/>
    <mergeCell ref="C56:E56"/>
    <mergeCell ref="G56:I56"/>
    <mergeCell ref="P56:Q56"/>
    <mergeCell ref="C57:E57"/>
    <mergeCell ref="G57:I57"/>
    <mergeCell ref="C60:E60"/>
    <mergeCell ref="I60:J60"/>
    <mergeCell ref="C61:E61"/>
    <mergeCell ref="I61:J61"/>
    <mergeCell ref="C62:E62"/>
    <mergeCell ref="P62:Q62"/>
    <mergeCell ref="C63:E63"/>
    <mergeCell ref="N63:O63"/>
    <mergeCell ref="N64:O64"/>
    <mergeCell ref="C66:F66"/>
    <mergeCell ref="G66:H66"/>
    <mergeCell ref="I66:J66"/>
    <mergeCell ref="P66:Q66"/>
    <mergeCell ref="C67:F67"/>
    <mergeCell ref="G67:H67"/>
    <mergeCell ref="I67:J67"/>
    <mergeCell ref="P67:Q67"/>
    <mergeCell ref="C68:F68"/>
    <mergeCell ref="G68:H68"/>
    <mergeCell ref="I68:J68"/>
    <mergeCell ref="N68:O68"/>
    <mergeCell ref="C69:F69"/>
    <mergeCell ref="G69:H69"/>
    <mergeCell ref="I69:J69"/>
    <mergeCell ref="N69:O69"/>
    <mergeCell ref="C70:F70"/>
    <mergeCell ref="G70:H70"/>
    <mergeCell ref="I70:J70"/>
    <mergeCell ref="C71:F71"/>
    <mergeCell ref="G71:H71"/>
    <mergeCell ref="I71:J71"/>
    <mergeCell ref="C74:I74"/>
    <mergeCell ref="C75:I75"/>
    <mergeCell ref="C76:I76"/>
    <mergeCell ref="C77:I77"/>
    <mergeCell ref="C78:I78"/>
    <mergeCell ref="C79:I79"/>
    <mergeCell ref="C80:F80"/>
    <mergeCell ref="C83:I83"/>
    <mergeCell ref="C84:I84"/>
    <mergeCell ref="C85:I85"/>
    <mergeCell ref="C86:I86"/>
    <mergeCell ref="C87:I87"/>
    <mergeCell ref="C88:I88"/>
    <mergeCell ref="C90:F90"/>
    <mergeCell ref="C30:D31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294"/>
  <sheetViews>
    <sheetView topLeftCell="C104" workbookViewId="0">
      <selection activeCell="N124" sqref="N124"/>
    </sheetView>
  </sheetViews>
  <sheetFormatPr defaultColWidth="9" defaultRowHeight="15"/>
  <cols>
    <col min="1" max="1" width="6.14285714285714" customWidth="1"/>
    <col min="2" max="2" width="27.5714285714286" customWidth="1"/>
    <col min="3" max="3" width="32.4285714285714" customWidth="1"/>
    <col min="4" max="4" width="26" customWidth="1"/>
    <col min="5" max="5" width="8.85714285714286" customWidth="1"/>
    <col min="6" max="6" width="6" customWidth="1"/>
    <col min="7" max="7" width="22.1428571428571" customWidth="1"/>
    <col min="8" max="8" width="15.4285714285714" customWidth="1"/>
    <col min="9" max="9" width="11.8571428571429" customWidth="1"/>
    <col min="10" max="10" width="8" customWidth="1"/>
    <col min="11" max="11" width="14.2857142857143" customWidth="1"/>
    <col min="12" max="12" width="12.7142857142857" customWidth="1"/>
    <col min="13" max="13" width="13" customWidth="1"/>
    <col min="14" max="14" width="17.4285714285714" customWidth="1"/>
    <col min="15" max="15" width="26.2857142857143" customWidth="1"/>
    <col min="16" max="16" width="13.5714285714286" customWidth="1"/>
    <col min="17" max="17" width="5.14285714285714" customWidth="1"/>
    <col min="18" max="18" width="7.28571428571429" customWidth="1"/>
    <col min="19" max="19" width="11.7142857142857" customWidth="1"/>
    <col min="20" max="20" width="15.8571428571429" customWidth="1"/>
    <col min="21" max="21" width="8" customWidth="1"/>
    <col min="22" max="22" width="9.28571428571429" customWidth="1"/>
    <col min="23" max="23" width="15.2857142857143" customWidth="1"/>
    <col min="24" max="24" width="11.5714285714286" customWidth="1"/>
    <col min="25" max="25" width="9.14285714285714" customWidth="1"/>
    <col min="38" max="38" width="18.4285714285714" customWidth="1"/>
    <col min="42" max="42" width="11.7142857142857"/>
    <col min="43" max="43" width="9.57142857142857"/>
  </cols>
  <sheetData>
    <row r="1" ht="24.75" customHeight="1" spans="2:13">
      <c r="B1" s="16" t="s">
        <v>197</v>
      </c>
      <c r="C1" s="16"/>
      <c r="D1" s="16"/>
      <c r="E1" s="17"/>
      <c r="F1" s="17"/>
      <c r="G1" s="17"/>
      <c r="H1" s="18"/>
      <c r="I1" s="18"/>
      <c r="J1" s="18"/>
      <c r="K1" s="18"/>
      <c r="L1" s="18"/>
      <c r="M1" s="102"/>
    </row>
    <row r="2" ht="27" customHeight="1" spans="1:13">
      <c r="A2" s="19" t="s">
        <v>198</v>
      </c>
      <c r="B2" s="20" t="s">
        <v>199</v>
      </c>
      <c r="C2" s="21"/>
      <c r="D2" s="22"/>
      <c r="E2" s="22"/>
      <c r="F2" s="22"/>
      <c r="G2" s="23"/>
      <c r="H2" s="24"/>
      <c r="I2" s="103"/>
      <c r="J2" s="102"/>
      <c r="K2" s="24"/>
      <c r="L2" s="102"/>
      <c r="M2" s="102"/>
    </row>
    <row r="3" ht="26.25" customHeight="1" spans="1:37">
      <c r="A3" s="25">
        <f>SUM(G9)</f>
        <v>0</v>
      </c>
      <c r="B3" s="26" t="s">
        <v>200</v>
      </c>
      <c r="C3" s="26" t="s">
        <v>201</v>
      </c>
      <c r="D3" s="26" t="s">
        <v>202</v>
      </c>
      <c r="E3" s="27" t="s">
        <v>203</v>
      </c>
      <c r="F3" s="28" t="s">
        <v>204</v>
      </c>
      <c r="G3" s="27" t="s">
        <v>205</v>
      </c>
      <c r="H3" s="26" t="s">
        <v>206</v>
      </c>
      <c r="I3" s="26" t="s">
        <v>207</v>
      </c>
      <c r="J3" s="104" t="s">
        <v>208</v>
      </c>
      <c r="K3" s="105" t="s">
        <v>209</v>
      </c>
      <c r="L3" s="106" t="s">
        <v>210</v>
      </c>
      <c r="M3" s="107" t="s">
        <v>211</v>
      </c>
      <c r="N3" s="108"/>
      <c r="O3" s="109"/>
      <c r="P3" s="110"/>
      <c r="Q3" s="161"/>
      <c r="R3" s="161"/>
      <c r="W3" s="162"/>
      <c r="X3" s="163"/>
      <c r="Z3" s="185"/>
      <c r="AA3" s="185"/>
      <c r="AB3" s="185"/>
      <c r="AC3" s="185"/>
      <c r="AD3" s="185"/>
      <c r="AE3" s="185"/>
      <c r="AF3" s="186"/>
      <c r="AG3" s="185"/>
      <c r="AH3" s="177"/>
      <c r="AI3" s="173"/>
      <c r="AJ3" s="186"/>
      <c r="AK3" s="199"/>
    </row>
    <row r="4" customHeight="1" spans="1:37">
      <c r="A4" s="29">
        <v>1</v>
      </c>
      <c r="B4" s="30" t="s">
        <v>212</v>
      </c>
      <c r="C4" s="31" t="s">
        <v>213</v>
      </c>
      <c r="D4" s="32"/>
      <c r="E4" s="33" t="s">
        <v>33</v>
      </c>
      <c r="F4" s="34">
        <v>14</v>
      </c>
      <c r="G4" s="35" t="s">
        <v>214</v>
      </c>
      <c r="H4" s="36">
        <v>43864</v>
      </c>
      <c r="I4" s="36">
        <v>43868</v>
      </c>
      <c r="J4" s="111">
        <f>I4-H4</f>
        <v>4</v>
      </c>
      <c r="K4" s="51">
        <v>3555618764</v>
      </c>
      <c r="L4" s="51" t="s">
        <v>215</v>
      </c>
      <c r="M4" s="112">
        <v>21829</v>
      </c>
      <c r="O4" s="113"/>
      <c r="P4" s="114"/>
      <c r="Q4" s="119"/>
      <c r="R4" s="164"/>
      <c r="S4" s="165"/>
      <c r="T4" s="166"/>
      <c r="W4" s="162"/>
      <c r="X4" s="163"/>
      <c r="Z4" s="185"/>
      <c r="AA4" s="185"/>
      <c r="AB4" s="187"/>
      <c r="AC4" s="185"/>
      <c r="AD4" s="185"/>
      <c r="AE4" s="185"/>
      <c r="AF4" s="186"/>
      <c r="AG4" s="185"/>
      <c r="AH4" s="177"/>
      <c r="AI4" s="173"/>
      <c r="AJ4" s="186"/>
      <c r="AK4" s="200"/>
    </row>
    <row r="5" customHeight="1" spans="1:37">
      <c r="A5" s="29">
        <v>2</v>
      </c>
      <c r="B5" s="37" t="s">
        <v>216</v>
      </c>
      <c r="C5" s="38" t="s">
        <v>217</v>
      </c>
      <c r="D5" s="39"/>
      <c r="E5" s="40" t="s">
        <v>33</v>
      </c>
      <c r="F5" s="41">
        <v>47</v>
      </c>
      <c r="G5" s="42" t="s">
        <v>214</v>
      </c>
      <c r="H5" s="43">
        <v>43885</v>
      </c>
      <c r="I5" s="43">
        <v>43887</v>
      </c>
      <c r="J5" s="115">
        <f>I5-H5</f>
        <v>2</v>
      </c>
      <c r="K5" s="64">
        <v>3171588325</v>
      </c>
      <c r="L5" s="64" t="s">
        <v>218</v>
      </c>
      <c r="M5" s="116">
        <v>22313</v>
      </c>
      <c r="R5" s="167"/>
      <c r="S5" s="168"/>
      <c r="T5" s="169"/>
      <c r="U5" s="169"/>
      <c r="V5" s="169"/>
      <c r="W5" s="170"/>
      <c r="X5" s="169"/>
      <c r="Y5" s="169"/>
      <c r="Z5" s="169"/>
      <c r="AA5" s="169"/>
      <c r="AB5" s="169"/>
      <c r="AC5" s="169"/>
      <c r="AD5" s="188"/>
      <c r="AE5" s="169"/>
      <c r="AF5" s="189"/>
      <c r="AG5" s="201"/>
      <c r="AJ5" s="202"/>
      <c r="AK5" s="199"/>
    </row>
    <row r="6" customHeight="1" spans="1:37">
      <c r="A6" s="29">
        <v>3</v>
      </c>
      <c r="B6" s="44" t="s">
        <v>219</v>
      </c>
      <c r="C6" s="39"/>
      <c r="D6" s="45" t="s">
        <v>220</v>
      </c>
      <c r="E6" s="44" t="s">
        <v>33</v>
      </c>
      <c r="F6" s="44">
        <v>14</v>
      </c>
      <c r="G6" s="46" t="s">
        <v>221</v>
      </c>
      <c r="H6" s="47">
        <v>43860</v>
      </c>
      <c r="I6" s="47">
        <v>43863</v>
      </c>
      <c r="J6" s="111">
        <f t="shared" ref="J6:J42" si="0">I6-H6</f>
        <v>3</v>
      </c>
      <c r="K6" s="51">
        <v>3555696919</v>
      </c>
      <c r="L6" s="51" t="s">
        <v>222</v>
      </c>
      <c r="M6" s="117">
        <v>9813</v>
      </c>
      <c r="O6" s="113"/>
      <c r="P6" s="114"/>
      <c r="Q6" s="114"/>
      <c r="R6" s="164"/>
      <c r="S6" s="165"/>
      <c r="T6" s="166"/>
      <c r="W6" s="162"/>
      <c r="X6" s="163"/>
      <c r="Z6" s="185"/>
      <c r="AA6" s="185"/>
      <c r="AB6" s="185"/>
      <c r="AC6" s="185"/>
      <c r="AD6" s="185"/>
      <c r="AE6" s="185"/>
      <c r="AF6" s="186"/>
      <c r="AG6" s="185"/>
      <c r="AH6" s="177"/>
      <c r="AI6" s="173"/>
      <c r="AJ6" s="186"/>
      <c r="AK6" s="199"/>
    </row>
    <row r="7" customHeight="1" spans="1:42">
      <c r="A7" s="29">
        <v>4</v>
      </c>
      <c r="B7" s="44" t="s">
        <v>223</v>
      </c>
      <c r="C7" s="48" t="s">
        <v>224</v>
      </c>
      <c r="D7" s="49"/>
      <c r="E7" s="44" t="s">
        <v>33</v>
      </c>
      <c r="F7" s="44">
        <v>14</v>
      </c>
      <c r="G7" s="46" t="s">
        <v>221</v>
      </c>
      <c r="H7" s="47">
        <v>43862</v>
      </c>
      <c r="I7" s="47">
        <v>43864</v>
      </c>
      <c r="J7" s="111">
        <f t="shared" si="0"/>
        <v>2</v>
      </c>
      <c r="K7" s="51">
        <v>3555436464</v>
      </c>
      <c r="L7" s="51" t="s">
        <v>225</v>
      </c>
      <c r="M7" s="117">
        <v>7243</v>
      </c>
      <c r="O7" s="113"/>
      <c r="P7" s="114"/>
      <c r="Q7" s="119"/>
      <c r="R7" s="164"/>
      <c r="S7" s="165"/>
      <c r="T7" s="166"/>
      <c r="W7" s="162"/>
      <c r="X7" s="163"/>
      <c r="Z7" s="185"/>
      <c r="AA7" s="185"/>
      <c r="AB7" s="185"/>
      <c r="AC7" s="185"/>
      <c r="AD7" s="185"/>
      <c r="AE7" s="185"/>
      <c r="AF7" s="186"/>
      <c r="AG7" s="185"/>
      <c r="AH7" s="177"/>
      <c r="AI7" s="173"/>
      <c r="AJ7" s="186"/>
      <c r="AK7" s="199"/>
      <c r="AO7" s="205"/>
      <c r="AP7" s="218"/>
    </row>
    <row r="8" customHeight="1" spans="1:42">
      <c r="A8" s="29">
        <v>5</v>
      </c>
      <c r="B8" s="44" t="s">
        <v>226</v>
      </c>
      <c r="C8" s="39"/>
      <c r="D8" s="45" t="s">
        <v>227</v>
      </c>
      <c r="E8" s="44" t="s">
        <v>33</v>
      </c>
      <c r="F8" s="44">
        <v>16</v>
      </c>
      <c r="G8" s="46" t="s">
        <v>221</v>
      </c>
      <c r="H8" s="47">
        <v>43864</v>
      </c>
      <c r="I8" s="47">
        <v>43866</v>
      </c>
      <c r="J8" s="111">
        <f t="shared" si="0"/>
        <v>2</v>
      </c>
      <c r="K8" s="51"/>
      <c r="L8" s="51"/>
      <c r="M8" s="117">
        <v>16602</v>
      </c>
      <c r="O8" s="118"/>
      <c r="P8" s="119"/>
      <c r="Q8" s="114"/>
      <c r="R8" s="164"/>
      <c r="S8" s="165"/>
      <c r="T8" s="166"/>
      <c r="W8" s="162"/>
      <c r="X8" s="163"/>
      <c r="Z8" s="185"/>
      <c r="AA8" s="185"/>
      <c r="AB8" s="185"/>
      <c r="AC8" s="185"/>
      <c r="AD8" s="185"/>
      <c r="AE8" s="185"/>
      <c r="AF8" s="186"/>
      <c r="AG8" s="185"/>
      <c r="AH8" s="177"/>
      <c r="AI8" s="173"/>
      <c r="AJ8" s="186"/>
      <c r="AK8" s="199"/>
      <c r="AO8" s="205"/>
      <c r="AP8" s="218"/>
    </row>
    <row r="9" ht="18" customHeight="1" spans="1:42">
      <c r="A9" s="29">
        <v>6</v>
      </c>
      <c r="B9" s="50" t="s">
        <v>228</v>
      </c>
      <c r="C9" s="45" t="s">
        <v>229</v>
      </c>
      <c r="D9" s="51"/>
      <c r="E9" s="44" t="s">
        <v>33</v>
      </c>
      <c r="F9" s="44">
        <v>40</v>
      </c>
      <c r="G9" s="51" t="s">
        <v>221</v>
      </c>
      <c r="H9" s="52">
        <v>43865</v>
      </c>
      <c r="I9" s="52">
        <v>43869</v>
      </c>
      <c r="J9" s="111">
        <f t="shared" si="0"/>
        <v>4</v>
      </c>
      <c r="K9" s="51">
        <v>3469235643</v>
      </c>
      <c r="L9" s="51" t="s">
        <v>230</v>
      </c>
      <c r="M9" s="117">
        <v>4418</v>
      </c>
      <c r="O9" s="113"/>
      <c r="P9" s="114"/>
      <c r="Q9" s="114"/>
      <c r="R9" s="164"/>
      <c r="S9" s="165"/>
      <c r="T9" s="166"/>
      <c r="W9" s="171"/>
      <c r="X9" s="172"/>
      <c r="Z9" s="190"/>
      <c r="AA9" s="190"/>
      <c r="AB9" s="190"/>
      <c r="AC9" s="190"/>
      <c r="AD9" s="191"/>
      <c r="AE9" s="190"/>
      <c r="AF9" s="190"/>
      <c r="AG9" s="190"/>
      <c r="AH9" s="203"/>
      <c r="AI9" s="190"/>
      <c r="AJ9" s="191"/>
      <c r="AK9" s="204"/>
      <c r="AN9" s="205"/>
      <c r="AO9" s="205"/>
      <c r="AP9" s="218"/>
    </row>
    <row r="10" customHeight="1" spans="1:42">
      <c r="A10" s="29">
        <v>7</v>
      </c>
      <c r="B10" s="53" t="s">
        <v>231</v>
      </c>
      <c r="C10" s="45" t="s">
        <v>232</v>
      </c>
      <c r="D10" s="51"/>
      <c r="E10" s="44" t="s">
        <v>33</v>
      </c>
      <c r="F10" s="44">
        <v>40</v>
      </c>
      <c r="G10" s="51" t="s">
        <v>221</v>
      </c>
      <c r="H10" s="52">
        <v>43867</v>
      </c>
      <c r="I10" s="120">
        <v>43869</v>
      </c>
      <c r="J10" s="111">
        <f t="shared" si="0"/>
        <v>2</v>
      </c>
      <c r="K10" s="51">
        <v>3555473523</v>
      </c>
      <c r="L10" s="51" t="s">
        <v>222</v>
      </c>
      <c r="M10" s="117">
        <v>6259</v>
      </c>
      <c r="O10" s="118"/>
      <c r="P10" s="119"/>
      <c r="Q10" s="119"/>
      <c r="R10" s="164"/>
      <c r="S10" s="165"/>
      <c r="T10" s="166"/>
      <c r="W10" s="171"/>
      <c r="X10" s="172"/>
      <c r="Z10" s="190"/>
      <c r="AA10" s="190"/>
      <c r="AB10" s="190"/>
      <c r="AC10" s="190"/>
      <c r="AD10" s="190"/>
      <c r="AE10" s="190"/>
      <c r="AF10" s="190"/>
      <c r="AG10" s="190"/>
      <c r="AH10" s="203"/>
      <c r="AI10" s="190"/>
      <c r="AJ10" s="191"/>
      <c r="AK10" s="206"/>
      <c r="AN10" s="205"/>
      <c r="AO10" s="205"/>
      <c r="AP10" s="218"/>
    </row>
    <row r="11" customHeight="1" spans="1:42">
      <c r="A11" s="29">
        <v>8</v>
      </c>
      <c r="B11" s="50" t="s">
        <v>233</v>
      </c>
      <c r="C11" s="45"/>
      <c r="D11" s="51" t="s">
        <v>67</v>
      </c>
      <c r="E11" s="44" t="s">
        <v>33</v>
      </c>
      <c r="F11" s="44">
        <v>30</v>
      </c>
      <c r="G11" s="51" t="s">
        <v>221</v>
      </c>
      <c r="H11" s="52">
        <v>43865</v>
      </c>
      <c r="I11" s="52">
        <v>43867</v>
      </c>
      <c r="J11" s="111">
        <f t="shared" si="0"/>
        <v>2</v>
      </c>
      <c r="K11" s="54"/>
      <c r="L11" s="51" t="s">
        <v>234</v>
      </c>
      <c r="M11" s="117">
        <v>8243</v>
      </c>
      <c r="O11" s="113"/>
      <c r="P11" s="114"/>
      <c r="Q11" s="114"/>
      <c r="R11" s="164"/>
      <c r="S11" s="165"/>
      <c r="T11" s="166"/>
      <c r="W11" s="171"/>
      <c r="X11" s="172"/>
      <c r="Z11" s="190"/>
      <c r="AA11" s="190"/>
      <c r="AB11" s="190"/>
      <c r="AC11" s="190"/>
      <c r="AD11" s="190"/>
      <c r="AE11" s="190"/>
      <c r="AF11" s="190"/>
      <c r="AG11" s="190"/>
      <c r="AH11" s="203"/>
      <c r="AI11" s="190"/>
      <c r="AJ11" s="203"/>
      <c r="AK11" s="204"/>
      <c r="AN11" s="205"/>
      <c r="AO11" s="205"/>
      <c r="AP11" s="218"/>
    </row>
    <row r="12" customHeight="1" spans="1:42">
      <c r="A12" s="29">
        <v>9</v>
      </c>
      <c r="B12" s="50" t="s">
        <v>235</v>
      </c>
      <c r="C12" s="45" t="s">
        <v>236</v>
      </c>
      <c r="D12" s="51"/>
      <c r="E12" s="51" t="s">
        <v>32</v>
      </c>
      <c r="F12" s="44">
        <v>60</v>
      </c>
      <c r="G12" s="51" t="s">
        <v>221</v>
      </c>
      <c r="H12" s="52">
        <v>43866</v>
      </c>
      <c r="I12" s="120">
        <v>43876</v>
      </c>
      <c r="J12" s="111">
        <f t="shared" si="0"/>
        <v>10</v>
      </c>
      <c r="K12" s="51">
        <v>3469750517</v>
      </c>
      <c r="L12" s="51" t="s">
        <v>237</v>
      </c>
      <c r="M12" s="117">
        <v>15362</v>
      </c>
      <c r="O12" s="113"/>
      <c r="P12" s="114"/>
      <c r="Q12" s="114"/>
      <c r="R12" s="164"/>
      <c r="S12" s="165"/>
      <c r="T12" s="166"/>
      <c r="W12" s="171"/>
      <c r="X12" s="172"/>
      <c r="Z12" s="190"/>
      <c r="AA12" s="190"/>
      <c r="AB12" s="190"/>
      <c r="AC12" s="190"/>
      <c r="AD12" s="190"/>
      <c r="AE12" s="190"/>
      <c r="AF12" s="190"/>
      <c r="AG12" s="190"/>
      <c r="AH12" s="203"/>
      <c r="AI12" s="190"/>
      <c r="AJ12" s="203"/>
      <c r="AK12" s="207"/>
      <c r="AN12" s="205"/>
      <c r="AO12" s="205"/>
      <c r="AP12" s="218"/>
    </row>
    <row r="13" customHeight="1" spans="1:42">
      <c r="A13" s="29">
        <v>10</v>
      </c>
      <c r="B13" s="50" t="s">
        <v>238</v>
      </c>
      <c r="C13" s="39"/>
      <c r="D13" s="45" t="s">
        <v>239</v>
      </c>
      <c r="E13" s="44" t="s">
        <v>33</v>
      </c>
      <c r="F13" s="44">
        <v>30</v>
      </c>
      <c r="G13" s="51" t="s">
        <v>221</v>
      </c>
      <c r="H13" s="52">
        <v>43868</v>
      </c>
      <c r="I13" s="52">
        <v>43871</v>
      </c>
      <c r="J13" s="111">
        <f t="shared" si="0"/>
        <v>3</v>
      </c>
      <c r="K13" s="51">
        <v>3449849783</v>
      </c>
      <c r="L13" s="51"/>
      <c r="M13" s="117">
        <v>11342</v>
      </c>
      <c r="O13" s="118"/>
      <c r="P13" s="119"/>
      <c r="Q13" s="119"/>
      <c r="R13" s="164"/>
      <c r="S13" s="165"/>
      <c r="T13" s="166"/>
      <c r="W13" s="171"/>
      <c r="X13" s="172"/>
      <c r="Z13" s="190"/>
      <c r="AA13" s="190"/>
      <c r="AB13" s="190"/>
      <c r="AC13" s="190"/>
      <c r="AD13" s="190"/>
      <c r="AE13" s="190"/>
      <c r="AF13" s="190"/>
      <c r="AG13" s="190"/>
      <c r="AH13" s="203"/>
      <c r="AI13" s="190"/>
      <c r="AJ13" s="203"/>
      <c r="AK13" s="207"/>
      <c r="AN13" s="205"/>
      <c r="AO13" s="205"/>
      <c r="AP13" s="218"/>
    </row>
    <row r="14" customHeight="1" spans="1:42">
      <c r="A14" s="29">
        <v>11</v>
      </c>
      <c r="B14" s="51" t="s">
        <v>240</v>
      </c>
      <c r="C14" s="39"/>
      <c r="D14" s="45" t="s">
        <v>241</v>
      </c>
      <c r="E14" s="44" t="s">
        <v>33</v>
      </c>
      <c r="F14" s="44">
        <v>19</v>
      </c>
      <c r="G14" s="51" t="s">
        <v>221</v>
      </c>
      <c r="H14" s="52">
        <v>43868</v>
      </c>
      <c r="I14" s="52">
        <v>43871</v>
      </c>
      <c r="J14" s="111">
        <f t="shared" si="0"/>
        <v>3</v>
      </c>
      <c r="K14" s="51">
        <v>3555499646</v>
      </c>
      <c r="L14" s="51" t="s">
        <v>242</v>
      </c>
      <c r="M14" s="117">
        <v>9180</v>
      </c>
      <c r="O14" s="121"/>
      <c r="P14" s="122"/>
      <c r="Q14" s="119"/>
      <c r="R14" s="164"/>
      <c r="S14" s="165"/>
      <c r="T14" s="166"/>
      <c r="W14" s="171"/>
      <c r="X14" s="172"/>
      <c r="Z14" s="190"/>
      <c r="AA14" s="190"/>
      <c r="AB14" s="190"/>
      <c r="AC14" s="190"/>
      <c r="AD14" s="191"/>
      <c r="AE14" s="190"/>
      <c r="AF14" s="190"/>
      <c r="AG14" s="190"/>
      <c r="AH14" s="203"/>
      <c r="AI14" s="190"/>
      <c r="AJ14" s="203"/>
      <c r="AK14" s="110"/>
      <c r="AN14" s="205"/>
      <c r="AO14" s="205"/>
      <c r="AP14" s="218"/>
    </row>
    <row r="15" customHeight="1" spans="1:42">
      <c r="A15" s="29">
        <v>12</v>
      </c>
      <c r="B15" s="50" t="s">
        <v>243</v>
      </c>
      <c r="C15" s="39"/>
      <c r="D15" s="45" t="s">
        <v>220</v>
      </c>
      <c r="E15" s="44" t="s">
        <v>33</v>
      </c>
      <c r="F15" s="44">
        <v>45</v>
      </c>
      <c r="G15" s="51" t="s">
        <v>221</v>
      </c>
      <c r="H15" s="52">
        <v>43871</v>
      </c>
      <c r="I15" s="120">
        <v>43876</v>
      </c>
      <c r="J15" s="111">
        <f t="shared" si="0"/>
        <v>5</v>
      </c>
      <c r="K15" s="51">
        <v>3439662851</v>
      </c>
      <c r="L15" s="51" t="s">
        <v>244</v>
      </c>
      <c r="M15" s="117">
        <v>5614</v>
      </c>
      <c r="O15" s="121"/>
      <c r="P15" s="122"/>
      <c r="Q15" s="122"/>
      <c r="R15" s="164"/>
      <c r="S15" s="165"/>
      <c r="T15" s="166"/>
      <c r="W15" s="171"/>
      <c r="X15" s="172"/>
      <c r="Z15" s="190"/>
      <c r="AA15" s="190"/>
      <c r="AB15" s="190"/>
      <c r="AC15" s="190"/>
      <c r="AD15" s="190"/>
      <c r="AE15" s="190"/>
      <c r="AF15" s="190"/>
      <c r="AG15" s="190"/>
      <c r="AH15" s="203"/>
      <c r="AI15" s="190"/>
      <c r="AJ15" s="203"/>
      <c r="AK15" s="206"/>
      <c r="AN15" s="205"/>
      <c r="AO15" s="205"/>
      <c r="AP15" s="218"/>
    </row>
    <row r="16" customHeight="1" spans="1:42">
      <c r="A16" s="29">
        <v>13</v>
      </c>
      <c r="B16" s="51" t="s">
        <v>245</v>
      </c>
      <c r="C16" s="39"/>
      <c r="D16" s="45" t="s">
        <v>220</v>
      </c>
      <c r="E16" s="44" t="s">
        <v>33</v>
      </c>
      <c r="F16" s="44">
        <v>40</v>
      </c>
      <c r="G16" s="51" t="s">
        <v>221</v>
      </c>
      <c r="H16" s="52">
        <v>43873</v>
      </c>
      <c r="I16" s="120">
        <v>43876</v>
      </c>
      <c r="J16" s="111">
        <f t="shared" si="0"/>
        <v>3</v>
      </c>
      <c r="K16" s="51">
        <v>3555247069</v>
      </c>
      <c r="L16" s="51" t="s">
        <v>246</v>
      </c>
      <c r="M16" s="117">
        <v>10413</v>
      </c>
      <c r="O16" s="121"/>
      <c r="P16" s="122"/>
      <c r="Q16" s="122"/>
      <c r="R16" s="164"/>
      <c r="S16" s="165"/>
      <c r="T16" s="166"/>
      <c r="W16" s="171"/>
      <c r="X16" s="173"/>
      <c r="Z16" s="190"/>
      <c r="AA16" s="190"/>
      <c r="AB16" s="190"/>
      <c r="AC16" s="190"/>
      <c r="AD16" s="190"/>
      <c r="AE16" s="190"/>
      <c r="AF16" s="190"/>
      <c r="AG16" s="190"/>
      <c r="AH16" s="203"/>
      <c r="AI16" s="190"/>
      <c r="AJ16" s="203"/>
      <c r="AK16" s="206"/>
      <c r="AN16" s="205"/>
      <c r="AO16" s="205"/>
      <c r="AP16" s="218"/>
    </row>
    <row r="17" customHeight="1" spans="1:42">
      <c r="A17" s="29">
        <v>14</v>
      </c>
      <c r="B17" s="51" t="s">
        <v>247</v>
      </c>
      <c r="C17" s="39"/>
      <c r="D17" s="45" t="s">
        <v>248</v>
      </c>
      <c r="E17" s="51" t="s">
        <v>33</v>
      </c>
      <c r="F17" s="51">
        <v>35</v>
      </c>
      <c r="G17" s="51" t="s">
        <v>221</v>
      </c>
      <c r="H17" s="52">
        <v>43875</v>
      </c>
      <c r="I17" s="52">
        <v>43877</v>
      </c>
      <c r="J17" s="111">
        <f t="shared" si="0"/>
        <v>2</v>
      </c>
      <c r="K17" s="51">
        <v>3129757138</v>
      </c>
      <c r="L17" s="51" t="s">
        <v>249</v>
      </c>
      <c r="M17" s="117">
        <v>4293</v>
      </c>
      <c r="O17" s="121"/>
      <c r="P17" s="122"/>
      <c r="Q17" s="122"/>
      <c r="R17" s="164"/>
      <c r="S17" s="165"/>
      <c r="T17" s="166"/>
      <c r="W17" s="171"/>
      <c r="X17" s="173"/>
      <c r="Z17" s="190"/>
      <c r="AA17" s="190"/>
      <c r="AB17" s="190"/>
      <c r="AC17" s="190"/>
      <c r="AD17" s="190"/>
      <c r="AE17" s="190"/>
      <c r="AF17" s="190"/>
      <c r="AG17" s="190"/>
      <c r="AH17" s="203"/>
      <c r="AI17" s="190"/>
      <c r="AJ17" s="203"/>
      <c r="AK17" s="208"/>
      <c r="AN17" s="205"/>
      <c r="AO17" s="218"/>
      <c r="AP17" s="218"/>
    </row>
    <row r="18" customHeight="1" spans="1:42">
      <c r="A18" s="29">
        <v>15</v>
      </c>
      <c r="B18" s="51" t="s">
        <v>250</v>
      </c>
      <c r="C18" s="39"/>
      <c r="D18" s="51" t="s">
        <v>220</v>
      </c>
      <c r="E18" s="51" t="s">
        <v>33</v>
      </c>
      <c r="F18" s="51">
        <v>11</v>
      </c>
      <c r="G18" s="51" t="s">
        <v>221</v>
      </c>
      <c r="H18" s="52">
        <v>43876</v>
      </c>
      <c r="I18" s="52">
        <v>43879</v>
      </c>
      <c r="J18" s="111">
        <f t="shared" si="0"/>
        <v>3</v>
      </c>
      <c r="K18" s="51">
        <v>3555057915</v>
      </c>
      <c r="L18" s="51" t="s">
        <v>251</v>
      </c>
      <c r="M18" s="117">
        <v>11427</v>
      </c>
      <c r="O18" s="121"/>
      <c r="P18" s="122"/>
      <c r="Q18" s="122"/>
      <c r="R18" s="164"/>
      <c r="S18" s="165"/>
      <c r="T18" s="166"/>
      <c r="W18" s="171"/>
      <c r="X18" s="174"/>
      <c r="Z18" s="191"/>
      <c r="AA18" s="191"/>
      <c r="AB18" s="191"/>
      <c r="AC18" s="191"/>
      <c r="AD18" s="191"/>
      <c r="AE18" s="191"/>
      <c r="AF18" s="191"/>
      <c r="AG18" s="191"/>
      <c r="AH18" s="203"/>
      <c r="AI18" s="191"/>
      <c r="AJ18" s="203"/>
      <c r="AK18" s="110"/>
      <c r="AN18" s="205"/>
      <c r="AO18" s="218"/>
      <c r="AP18" s="218"/>
    </row>
    <row r="19" customHeight="1" spans="1:42">
      <c r="A19" s="29">
        <v>16</v>
      </c>
      <c r="B19" s="51" t="s">
        <v>252</v>
      </c>
      <c r="C19" s="51"/>
      <c r="D19" s="51" t="s">
        <v>67</v>
      </c>
      <c r="E19" s="51" t="s">
        <v>33</v>
      </c>
      <c r="F19" s="51">
        <v>59</v>
      </c>
      <c r="G19" s="51" t="s">
        <v>221</v>
      </c>
      <c r="H19" s="52">
        <v>43877</v>
      </c>
      <c r="I19" s="52">
        <v>43881</v>
      </c>
      <c r="J19" s="111">
        <f t="shared" si="0"/>
        <v>4</v>
      </c>
      <c r="K19" s="51">
        <v>3132922955</v>
      </c>
      <c r="L19" s="51" t="s">
        <v>253</v>
      </c>
      <c r="M19" s="117">
        <v>8359</v>
      </c>
      <c r="O19" s="121"/>
      <c r="P19" s="122"/>
      <c r="Q19" s="122"/>
      <c r="R19" s="164"/>
      <c r="S19" s="165"/>
      <c r="T19" s="166"/>
      <c r="W19" s="162"/>
      <c r="X19" s="163"/>
      <c r="Z19" s="185"/>
      <c r="AA19" s="185"/>
      <c r="AB19" s="185"/>
      <c r="AC19" s="185"/>
      <c r="AD19" s="185"/>
      <c r="AE19" s="185"/>
      <c r="AF19" s="185"/>
      <c r="AG19" s="185"/>
      <c r="AH19" s="177"/>
      <c r="AI19" s="173"/>
      <c r="AJ19" s="177"/>
      <c r="AK19" s="199"/>
      <c r="AN19" s="205"/>
      <c r="AO19" s="205"/>
      <c r="AP19" s="218"/>
    </row>
    <row r="20" customHeight="1" spans="1:42">
      <c r="A20" s="29">
        <v>17</v>
      </c>
      <c r="B20" s="51" t="s">
        <v>254</v>
      </c>
      <c r="C20" s="51" t="s">
        <v>232</v>
      </c>
      <c r="D20" s="54"/>
      <c r="E20" s="51" t="s">
        <v>255</v>
      </c>
      <c r="F20" s="51">
        <v>60</v>
      </c>
      <c r="G20" s="51" t="s">
        <v>221</v>
      </c>
      <c r="H20" s="52">
        <v>43881</v>
      </c>
      <c r="I20" s="120">
        <v>43884</v>
      </c>
      <c r="J20" s="111">
        <f t="shared" si="0"/>
        <v>3</v>
      </c>
      <c r="K20" s="51">
        <v>3179022366</v>
      </c>
      <c r="L20" s="51" t="s">
        <v>256</v>
      </c>
      <c r="M20" s="117">
        <v>4691</v>
      </c>
      <c r="O20" s="121"/>
      <c r="P20" s="122"/>
      <c r="Q20" s="122"/>
      <c r="R20" s="164"/>
      <c r="S20" s="165"/>
      <c r="T20" s="166"/>
      <c r="W20" s="162"/>
      <c r="X20" s="163"/>
      <c r="Z20" s="185"/>
      <c r="AA20" s="185"/>
      <c r="AB20" s="185"/>
      <c r="AC20" s="185"/>
      <c r="AD20" s="185"/>
      <c r="AE20" s="185"/>
      <c r="AF20" s="185"/>
      <c r="AG20" s="185"/>
      <c r="AH20" s="177"/>
      <c r="AI20" s="173"/>
      <c r="AJ20" s="177"/>
      <c r="AK20" s="110"/>
      <c r="AN20" s="205"/>
      <c r="AO20" s="205"/>
      <c r="AP20" s="218"/>
    </row>
    <row r="21" customHeight="1" spans="1:42">
      <c r="A21" s="29">
        <v>18</v>
      </c>
      <c r="B21" s="51" t="s">
        <v>257</v>
      </c>
      <c r="C21" s="39"/>
      <c r="D21" s="51" t="s">
        <v>220</v>
      </c>
      <c r="E21" s="51" t="s">
        <v>255</v>
      </c>
      <c r="F21" s="51">
        <v>14</v>
      </c>
      <c r="G21" s="51" t="s">
        <v>221</v>
      </c>
      <c r="H21" s="52">
        <v>43880</v>
      </c>
      <c r="I21" s="120">
        <v>43883</v>
      </c>
      <c r="J21" s="111">
        <f t="shared" si="0"/>
        <v>3</v>
      </c>
      <c r="K21" s="51">
        <v>3175548722</v>
      </c>
      <c r="L21" s="51" t="s">
        <v>258</v>
      </c>
      <c r="M21" s="117">
        <v>10921</v>
      </c>
      <c r="N21" s="123"/>
      <c r="O21" s="124"/>
      <c r="P21" s="125"/>
      <c r="Q21" s="125"/>
      <c r="R21" s="175"/>
      <c r="S21" s="176"/>
      <c r="T21" s="166"/>
      <c r="W21" s="171"/>
      <c r="X21" s="174"/>
      <c r="Z21" s="191"/>
      <c r="AA21" s="191"/>
      <c r="AB21" s="191"/>
      <c r="AC21" s="191"/>
      <c r="AD21" s="191"/>
      <c r="AE21" s="191"/>
      <c r="AF21" s="191"/>
      <c r="AG21" s="191"/>
      <c r="AH21" s="177"/>
      <c r="AI21" s="191"/>
      <c r="AJ21" s="177"/>
      <c r="AK21" s="207"/>
      <c r="AN21" s="205"/>
      <c r="AO21" s="205"/>
      <c r="AP21" s="218"/>
    </row>
    <row r="22" customHeight="1" spans="1:42">
      <c r="A22" s="29">
        <v>19</v>
      </c>
      <c r="B22" s="51" t="s">
        <v>259</v>
      </c>
      <c r="C22" s="39"/>
      <c r="D22" s="45" t="s">
        <v>260</v>
      </c>
      <c r="E22" s="51" t="s">
        <v>255</v>
      </c>
      <c r="F22" s="51">
        <v>18</v>
      </c>
      <c r="G22" s="51" t="s">
        <v>221</v>
      </c>
      <c r="H22" s="52">
        <v>43882</v>
      </c>
      <c r="I22" s="120">
        <v>43885</v>
      </c>
      <c r="J22" s="111">
        <f t="shared" si="0"/>
        <v>3</v>
      </c>
      <c r="K22" s="51">
        <v>3555728203</v>
      </c>
      <c r="L22" s="51" t="s">
        <v>261</v>
      </c>
      <c r="M22" s="117">
        <v>5068</v>
      </c>
      <c r="N22" s="123"/>
      <c r="O22" s="126"/>
      <c r="P22" s="127"/>
      <c r="Q22" s="127"/>
      <c r="R22" s="175"/>
      <c r="S22" s="123"/>
      <c r="T22" s="166"/>
      <c r="W22" s="171"/>
      <c r="X22" s="174"/>
      <c r="Z22" s="191"/>
      <c r="AA22" s="191"/>
      <c r="AB22" s="191"/>
      <c r="AC22" s="191"/>
      <c r="AD22" s="191"/>
      <c r="AE22" s="191"/>
      <c r="AF22" s="191"/>
      <c r="AG22" s="191"/>
      <c r="AH22" s="177"/>
      <c r="AI22" s="191"/>
      <c r="AJ22" s="177"/>
      <c r="AK22" s="207"/>
      <c r="AN22" s="205"/>
      <c r="AO22" s="205"/>
      <c r="AP22" s="218"/>
    </row>
    <row r="23" customHeight="1" spans="1:42">
      <c r="A23" s="29">
        <v>20</v>
      </c>
      <c r="B23" s="55" t="s">
        <v>262</v>
      </c>
      <c r="C23" s="45"/>
      <c r="D23" s="56" t="s">
        <v>67</v>
      </c>
      <c r="E23" s="55" t="s">
        <v>33</v>
      </c>
      <c r="F23" s="55">
        <v>17</v>
      </c>
      <c r="G23" s="57" t="s">
        <v>221</v>
      </c>
      <c r="H23" s="58">
        <v>43880</v>
      </c>
      <c r="I23" s="58">
        <v>43883</v>
      </c>
      <c r="J23" s="111">
        <f t="shared" si="0"/>
        <v>3</v>
      </c>
      <c r="K23" s="56">
        <v>3125731472</v>
      </c>
      <c r="L23" s="56" t="s">
        <v>263</v>
      </c>
      <c r="M23" s="117">
        <v>11351</v>
      </c>
      <c r="N23" s="123"/>
      <c r="O23" s="126"/>
      <c r="P23" s="127"/>
      <c r="Q23" s="127"/>
      <c r="R23" s="175"/>
      <c r="S23" s="123"/>
      <c r="T23" s="166"/>
      <c r="W23" s="171"/>
      <c r="X23" s="174"/>
      <c r="Z23" s="191"/>
      <c r="AA23" s="191"/>
      <c r="AB23" s="191"/>
      <c r="AC23" s="191"/>
      <c r="AD23" s="191"/>
      <c r="AE23" s="191"/>
      <c r="AF23" s="191"/>
      <c r="AG23" s="191"/>
      <c r="AH23" s="177"/>
      <c r="AI23" s="191"/>
      <c r="AJ23" s="177"/>
      <c r="AK23" s="209"/>
      <c r="AN23" s="205"/>
      <c r="AO23" s="205"/>
      <c r="AP23" s="218"/>
    </row>
    <row r="24" customHeight="1" spans="1:42">
      <c r="A24" s="29">
        <v>21</v>
      </c>
      <c r="B24" s="55" t="s">
        <v>264</v>
      </c>
      <c r="C24" s="39"/>
      <c r="D24" s="45" t="s">
        <v>229</v>
      </c>
      <c r="E24" s="55" t="s">
        <v>33</v>
      </c>
      <c r="F24" s="55">
        <v>30</v>
      </c>
      <c r="G24" s="57" t="s">
        <v>221</v>
      </c>
      <c r="H24" s="58">
        <v>43883</v>
      </c>
      <c r="I24" s="58">
        <v>43885</v>
      </c>
      <c r="J24" s="111">
        <f t="shared" si="0"/>
        <v>2</v>
      </c>
      <c r="K24" s="56">
        <v>3555365808</v>
      </c>
      <c r="L24" s="56" t="s">
        <v>265</v>
      </c>
      <c r="M24" s="117">
        <v>4743</v>
      </c>
      <c r="N24" s="123"/>
      <c r="O24" s="126"/>
      <c r="P24" s="127"/>
      <c r="Q24" s="127"/>
      <c r="R24" s="175"/>
      <c r="S24" s="123"/>
      <c r="T24" s="166"/>
      <c r="W24" s="171"/>
      <c r="X24" s="174"/>
      <c r="Z24" s="191"/>
      <c r="AA24" s="191"/>
      <c r="AB24" s="191"/>
      <c r="AC24" s="191"/>
      <c r="AD24" s="191"/>
      <c r="AE24" s="191"/>
      <c r="AF24" s="191"/>
      <c r="AG24" s="191"/>
      <c r="AH24" s="177"/>
      <c r="AI24" s="191"/>
      <c r="AJ24" s="177"/>
      <c r="AK24" s="207"/>
      <c r="AN24" s="205"/>
      <c r="AO24" s="205"/>
      <c r="AP24" s="218"/>
    </row>
    <row r="25" customHeight="1" spans="1:42">
      <c r="A25" s="29">
        <v>22</v>
      </c>
      <c r="B25" s="55" t="s">
        <v>266</v>
      </c>
      <c r="C25" s="45" t="s">
        <v>267</v>
      </c>
      <c r="D25" s="56"/>
      <c r="E25" s="55" t="s">
        <v>33</v>
      </c>
      <c r="F25" s="55">
        <v>50</v>
      </c>
      <c r="G25" s="57" t="s">
        <v>221</v>
      </c>
      <c r="H25" s="58">
        <v>43885</v>
      </c>
      <c r="I25" s="58">
        <v>43888</v>
      </c>
      <c r="J25" s="111">
        <f t="shared" si="0"/>
        <v>3</v>
      </c>
      <c r="K25" s="56">
        <v>3555019041</v>
      </c>
      <c r="L25" s="56" t="s">
        <v>242</v>
      </c>
      <c r="M25" s="117">
        <v>8876</v>
      </c>
      <c r="N25" s="123"/>
      <c r="O25" s="126"/>
      <c r="P25" s="127"/>
      <c r="Q25" s="127"/>
      <c r="R25" s="175"/>
      <c r="S25" s="123"/>
      <c r="T25" s="166"/>
      <c r="W25" s="171"/>
      <c r="X25" s="174"/>
      <c r="Z25" s="191"/>
      <c r="AA25" s="191"/>
      <c r="AB25" s="191"/>
      <c r="AC25" s="191"/>
      <c r="AD25" s="191"/>
      <c r="AE25" s="191"/>
      <c r="AF25" s="191"/>
      <c r="AG25" s="191"/>
      <c r="AH25" s="177"/>
      <c r="AI25" s="191"/>
      <c r="AJ25" s="177"/>
      <c r="AK25" s="206"/>
      <c r="AN25" s="205"/>
      <c r="AO25" s="205"/>
      <c r="AP25" s="218"/>
    </row>
    <row r="26" customHeight="1" spans="1:42">
      <c r="A26" s="29">
        <v>23</v>
      </c>
      <c r="B26" s="55" t="s">
        <v>268</v>
      </c>
      <c r="C26" s="39"/>
      <c r="D26" s="45" t="s">
        <v>220</v>
      </c>
      <c r="E26" s="55" t="s">
        <v>33</v>
      </c>
      <c r="F26" s="55">
        <v>15</v>
      </c>
      <c r="G26" s="57" t="s">
        <v>221</v>
      </c>
      <c r="H26" s="58">
        <v>43885</v>
      </c>
      <c r="I26" s="58">
        <v>43887</v>
      </c>
      <c r="J26" s="111">
        <f t="shared" si="0"/>
        <v>2</v>
      </c>
      <c r="K26" s="56">
        <v>3469697791</v>
      </c>
      <c r="L26" s="56" t="s">
        <v>269</v>
      </c>
      <c r="M26" s="117">
        <v>9823</v>
      </c>
      <c r="N26" s="123"/>
      <c r="O26" s="128"/>
      <c r="P26" s="127"/>
      <c r="Q26" s="127"/>
      <c r="R26" s="175"/>
      <c r="S26" s="123"/>
      <c r="T26" s="166"/>
      <c r="W26" s="171"/>
      <c r="X26" s="174"/>
      <c r="Z26" s="191"/>
      <c r="AA26" s="191"/>
      <c r="AB26" s="191"/>
      <c r="AC26" s="191"/>
      <c r="AD26" s="191"/>
      <c r="AE26" s="191"/>
      <c r="AF26" s="191"/>
      <c r="AG26" s="191"/>
      <c r="AH26" s="177"/>
      <c r="AI26" s="191"/>
      <c r="AJ26" s="177"/>
      <c r="AK26" s="207"/>
      <c r="AN26" s="205"/>
      <c r="AO26" s="205"/>
      <c r="AP26" s="218"/>
    </row>
    <row r="27" customHeight="1" spans="1:42">
      <c r="A27" s="29">
        <v>24</v>
      </c>
      <c r="B27" s="55" t="s">
        <v>270</v>
      </c>
      <c r="C27" s="39"/>
      <c r="D27" s="45" t="s">
        <v>220</v>
      </c>
      <c r="E27" s="55" t="s">
        <v>33</v>
      </c>
      <c r="F27" s="55">
        <v>12</v>
      </c>
      <c r="G27" s="57" t="s">
        <v>221</v>
      </c>
      <c r="H27" s="58">
        <v>43886</v>
      </c>
      <c r="I27" s="58">
        <v>43888</v>
      </c>
      <c r="J27" s="111">
        <f t="shared" si="0"/>
        <v>2</v>
      </c>
      <c r="K27" s="56">
        <v>3554101522</v>
      </c>
      <c r="L27" s="56" t="s">
        <v>222</v>
      </c>
      <c r="M27" s="117">
        <v>10806</v>
      </c>
      <c r="N27" s="123"/>
      <c r="O27" s="126"/>
      <c r="P27" s="127"/>
      <c r="Q27" s="127"/>
      <c r="R27" s="175"/>
      <c r="S27" s="123"/>
      <c r="T27" s="166"/>
      <c r="W27" s="171"/>
      <c r="X27" s="174"/>
      <c r="Z27" s="191"/>
      <c r="AA27" s="191"/>
      <c r="AB27" s="191"/>
      <c r="AC27" s="191"/>
      <c r="AD27" s="191"/>
      <c r="AE27" s="191"/>
      <c r="AF27" s="191"/>
      <c r="AG27" s="191"/>
      <c r="AH27" s="177"/>
      <c r="AI27" s="191"/>
      <c r="AJ27" s="177"/>
      <c r="AK27" s="204"/>
      <c r="AN27" s="205"/>
      <c r="AO27" s="205"/>
      <c r="AP27" s="218"/>
    </row>
    <row r="28" customHeight="1" spans="1:42">
      <c r="A28" s="29">
        <v>25</v>
      </c>
      <c r="B28" s="55" t="s">
        <v>231</v>
      </c>
      <c r="C28" s="45" t="s">
        <v>232</v>
      </c>
      <c r="D28" s="56"/>
      <c r="E28" s="55" t="s">
        <v>33</v>
      </c>
      <c r="F28" s="55">
        <v>70</v>
      </c>
      <c r="G28" s="57" t="s">
        <v>221</v>
      </c>
      <c r="H28" s="58">
        <v>43887</v>
      </c>
      <c r="I28" s="58">
        <v>43889</v>
      </c>
      <c r="J28" s="111">
        <f t="shared" si="0"/>
        <v>2</v>
      </c>
      <c r="K28" s="56">
        <v>3555320576</v>
      </c>
      <c r="L28" s="56" t="s">
        <v>265</v>
      </c>
      <c r="M28" s="117">
        <v>5312</v>
      </c>
      <c r="N28" s="123"/>
      <c r="O28" s="124"/>
      <c r="P28" s="125"/>
      <c r="Q28" s="125"/>
      <c r="R28" s="175"/>
      <c r="S28" s="123"/>
      <c r="T28" s="166"/>
      <c r="W28" s="171"/>
      <c r="X28" s="174"/>
      <c r="Z28" s="191"/>
      <c r="AA28" s="191"/>
      <c r="AB28" s="191"/>
      <c r="AC28" s="191"/>
      <c r="AD28" s="191"/>
      <c r="AE28" s="191"/>
      <c r="AF28" s="191"/>
      <c r="AG28" s="191"/>
      <c r="AH28" s="177"/>
      <c r="AI28" s="191"/>
      <c r="AJ28" s="177"/>
      <c r="AK28" s="206"/>
      <c r="AN28" s="205"/>
      <c r="AO28" s="205"/>
      <c r="AP28" s="218"/>
    </row>
    <row r="29" customHeight="1" spans="1:42">
      <c r="A29" s="29">
        <v>26</v>
      </c>
      <c r="B29" s="55" t="s">
        <v>271</v>
      </c>
      <c r="C29" s="45"/>
      <c r="D29" s="56" t="s">
        <v>272</v>
      </c>
      <c r="E29" s="55" t="s">
        <v>33</v>
      </c>
      <c r="F29" s="55">
        <v>40</v>
      </c>
      <c r="G29" s="57" t="s">
        <v>221</v>
      </c>
      <c r="H29" s="58">
        <v>43889</v>
      </c>
      <c r="I29" s="58">
        <v>43890</v>
      </c>
      <c r="J29" s="111">
        <f t="shared" si="0"/>
        <v>1</v>
      </c>
      <c r="K29" s="129">
        <v>3469750367</v>
      </c>
      <c r="L29" s="129" t="s">
        <v>265</v>
      </c>
      <c r="M29" s="117">
        <v>3732</v>
      </c>
      <c r="N29" s="123"/>
      <c r="O29" s="128"/>
      <c r="P29" s="130"/>
      <c r="Q29" s="130"/>
      <c r="R29" s="175"/>
      <c r="S29" s="123"/>
      <c r="T29" s="166"/>
      <c r="W29" s="171"/>
      <c r="X29" s="174"/>
      <c r="Z29" s="191"/>
      <c r="AA29" s="191"/>
      <c r="AB29" s="191"/>
      <c r="AC29" s="191"/>
      <c r="AD29" s="191"/>
      <c r="AE29" s="191"/>
      <c r="AF29" s="191"/>
      <c r="AG29" s="191"/>
      <c r="AH29" s="177"/>
      <c r="AI29" s="191"/>
      <c r="AJ29" s="177"/>
      <c r="AK29" s="207"/>
      <c r="AN29" s="205"/>
      <c r="AO29" s="205"/>
      <c r="AP29" s="218"/>
    </row>
    <row r="30" customHeight="1" spans="1:37">
      <c r="A30" s="29">
        <v>27</v>
      </c>
      <c r="B30" s="59" t="s">
        <v>273</v>
      </c>
      <c r="C30" s="39"/>
      <c r="D30" s="45" t="s">
        <v>248</v>
      </c>
      <c r="E30" s="51" t="s">
        <v>32</v>
      </c>
      <c r="F30" s="44">
        <v>13</v>
      </c>
      <c r="G30" s="51" t="s">
        <v>274</v>
      </c>
      <c r="H30" s="60">
        <v>43880</v>
      </c>
      <c r="I30" s="63">
        <v>43882</v>
      </c>
      <c r="J30" s="111">
        <f t="shared" si="0"/>
        <v>2</v>
      </c>
      <c r="K30" s="131"/>
      <c r="L30" s="51" t="s">
        <v>275</v>
      </c>
      <c r="M30" s="132">
        <v>25000</v>
      </c>
      <c r="N30" s="123"/>
      <c r="O30" s="128"/>
      <c r="P30" s="130"/>
      <c r="Q30" s="130"/>
      <c r="R30" s="175"/>
      <c r="S30" s="176"/>
      <c r="T30" s="166"/>
      <c r="W30" s="171"/>
      <c r="X30" s="174"/>
      <c r="Z30" s="191"/>
      <c r="AA30" s="191"/>
      <c r="AB30" s="191"/>
      <c r="AC30" s="191"/>
      <c r="AD30" s="191"/>
      <c r="AE30" s="191"/>
      <c r="AF30" s="191"/>
      <c r="AG30" s="191"/>
      <c r="AH30" s="177"/>
      <c r="AI30" s="191"/>
      <c r="AJ30" s="177"/>
      <c r="AK30" s="206"/>
    </row>
    <row r="31" customHeight="1" spans="1:37">
      <c r="A31" s="29">
        <v>28</v>
      </c>
      <c r="B31" s="59" t="s">
        <v>276</v>
      </c>
      <c r="C31" s="39"/>
      <c r="D31" s="45" t="s">
        <v>277</v>
      </c>
      <c r="E31" s="51" t="s">
        <v>32</v>
      </c>
      <c r="F31" s="44">
        <v>9</v>
      </c>
      <c r="G31" s="51" t="s">
        <v>274</v>
      </c>
      <c r="H31" s="61">
        <v>43885</v>
      </c>
      <c r="I31" s="61">
        <v>43888</v>
      </c>
      <c r="J31" s="111">
        <f t="shared" si="0"/>
        <v>3</v>
      </c>
      <c r="K31" s="51"/>
      <c r="L31" s="51"/>
      <c r="M31" s="132">
        <v>25000</v>
      </c>
      <c r="N31" s="128"/>
      <c r="O31" s="133"/>
      <c r="P31" s="134"/>
      <c r="Q31" s="134"/>
      <c r="R31" s="175"/>
      <c r="S31" s="176"/>
      <c r="T31" s="166"/>
      <c r="W31" s="171"/>
      <c r="X31" s="177"/>
      <c r="Z31" s="191"/>
      <c r="AA31" s="191"/>
      <c r="AB31" s="191"/>
      <c r="AC31" s="191"/>
      <c r="AD31" s="191"/>
      <c r="AE31" s="191"/>
      <c r="AF31" s="191"/>
      <c r="AG31" s="191"/>
      <c r="AH31" s="203"/>
      <c r="AI31" s="191"/>
      <c r="AJ31" s="203"/>
      <c r="AK31" s="210"/>
    </row>
    <row r="32" customHeight="1" spans="1:37">
      <c r="A32" s="29">
        <v>29</v>
      </c>
      <c r="B32" s="51" t="s">
        <v>278</v>
      </c>
      <c r="C32" s="39"/>
      <c r="D32" s="45" t="s">
        <v>159</v>
      </c>
      <c r="E32" s="44" t="s">
        <v>33</v>
      </c>
      <c r="F32" s="62">
        <v>53</v>
      </c>
      <c r="G32" s="63" t="s">
        <v>279</v>
      </c>
      <c r="H32" s="63">
        <v>43858</v>
      </c>
      <c r="I32" s="63">
        <v>43864</v>
      </c>
      <c r="J32" s="111">
        <f t="shared" si="0"/>
        <v>6</v>
      </c>
      <c r="K32" s="51">
        <v>3555299762</v>
      </c>
      <c r="L32" s="51" t="s">
        <v>280</v>
      </c>
      <c r="M32" s="117">
        <v>12768</v>
      </c>
      <c r="N32" s="135"/>
      <c r="O32" s="133"/>
      <c r="P32" s="134"/>
      <c r="Q32" s="134"/>
      <c r="R32" s="175"/>
      <c r="S32" s="176"/>
      <c r="T32" s="166"/>
      <c r="W32" s="171"/>
      <c r="X32" s="174"/>
      <c r="Z32" s="191"/>
      <c r="AA32" s="191"/>
      <c r="AB32" s="191"/>
      <c r="AC32" s="191"/>
      <c r="AD32" s="191"/>
      <c r="AE32" s="191"/>
      <c r="AF32" s="191"/>
      <c r="AG32" s="191"/>
      <c r="AH32" s="203"/>
      <c r="AI32" s="174"/>
      <c r="AJ32" s="203"/>
      <c r="AK32" s="110"/>
    </row>
    <row r="33" customHeight="1" spans="1:37">
      <c r="A33" s="29">
        <v>30</v>
      </c>
      <c r="B33" s="51" t="s">
        <v>281</v>
      </c>
      <c r="C33" s="45" t="s">
        <v>282</v>
      </c>
      <c r="D33" s="54"/>
      <c r="E33" s="44" t="s">
        <v>33</v>
      </c>
      <c r="F33" s="62">
        <v>18</v>
      </c>
      <c r="G33" s="63" t="s">
        <v>279</v>
      </c>
      <c r="H33" s="63">
        <v>43860</v>
      </c>
      <c r="I33" s="63">
        <v>43864</v>
      </c>
      <c r="J33" s="111">
        <f t="shared" si="0"/>
        <v>4</v>
      </c>
      <c r="K33" s="51">
        <v>3123494012</v>
      </c>
      <c r="L33" s="51" t="s">
        <v>283</v>
      </c>
      <c r="M33" s="117">
        <v>4405</v>
      </c>
      <c r="O33" s="110"/>
      <c r="P33" s="136"/>
      <c r="Q33" s="136"/>
      <c r="R33" s="164"/>
      <c r="S33" s="165"/>
      <c r="T33" s="166"/>
      <c r="W33" s="171"/>
      <c r="X33" s="174"/>
      <c r="Z33" s="191"/>
      <c r="AA33" s="191"/>
      <c r="AB33" s="191"/>
      <c r="AC33" s="191"/>
      <c r="AD33" s="191"/>
      <c r="AE33" s="191"/>
      <c r="AF33" s="191"/>
      <c r="AG33" s="191"/>
      <c r="AH33" s="203"/>
      <c r="AI33" s="191"/>
      <c r="AJ33" s="203"/>
      <c r="AK33" s="206"/>
    </row>
    <row r="34" customHeight="1" spans="1:37">
      <c r="A34" s="29">
        <v>31</v>
      </c>
      <c r="B34" s="51" t="s">
        <v>284</v>
      </c>
      <c r="C34" s="45" t="s">
        <v>232</v>
      </c>
      <c r="D34" s="54"/>
      <c r="E34" s="51" t="s">
        <v>32</v>
      </c>
      <c r="F34" s="62">
        <v>68</v>
      </c>
      <c r="G34" s="63" t="s">
        <v>279</v>
      </c>
      <c r="H34" s="63">
        <v>43861</v>
      </c>
      <c r="I34" s="63">
        <v>43862</v>
      </c>
      <c r="J34" s="111">
        <f t="shared" si="0"/>
        <v>1</v>
      </c>
      <c r="K34" s="51">
        <v>3555140286</v>
      </c>
      <c r="L34" s="51" t="s">
        <v>285</v>
      </c>
      <c r="M34" s="117">
        <v>2599</v>
      </c>
      <c r="O34" s="110"/>
      <c r="P34" s="136"/>
      <c r="Q34" s="136"/>
      <c r="R34" s="164"/>
      <c r="S34" s="165"/>
      <c r="T34" s="166"/>
      <c r="W34" s="171"/>
      <c r="X34" s="174"/>
      <c r="Z34" s="191"/>
      <c r="AA34" s="191"/>
      <c r="AB34" s="191"/>
      <c r="AC34" s="191"/>
      <c r="AD34" s="191"/>
      <c r="AE34" s="191"/>
      <c r="AF34" s="191"/>
      <c r="AG34" s="191"/>
      <c r="AH34" s="203"/>
      <c r="AI34" s="191"/>
      <c r="AJ34" s="203"/>
      <c r="AK34" s="206"/>
    </row>
    <row r="35" customHeight="1" spans="1:37">
      <c r="A35" s="29">
        <v>32</v>
      </c>
      <c r="B35" s="51" t="s">
        <v>286</v>
      </c>
      <c r="C35" s="45" t="s">
        <v>287</v>
      </c>
      <c r="D35" s="54"/>
      <c r="E35" s="51" t="s">
        <v>33</v>
      </c>
      <c r="F35" s="62">
        <v>50</v>
      </c>
      <c r="G35" s="63" t="s">
        <v>279</v>
      </c>
      <c r="H35" s="63">
        <v>43862</v>
      </c>
      <c r="I35" s="63">
        <v>43864</v>
      </c>
      <c r="J35" s="111">
        <f t="shared" si="0"/>
        <v>2</v>
      </c>
      <c r="K35" s="51"/>
      <c r="L35" s="51" t="s">
        <v>275</v>
      </c>
      <c r="M35" s="117">
        <v>1651</v>
      </c>
      <c r="O35" s="110"/>
      <c r="P35" s="136"/>
      <c r="Q35" s="136"/>
      <c r="R35" s="164"/>
      <c r="S35" s="165"/>
      <c r="T35" s="166"/>
      <c r="W35" s="171"/>
      <c r="X35" s="174"/>
      <c r="Z35" s="191"/>
      <c r="AA35" s="191"/>
      <c r="AB35" s="191"/>
      <c r="AC35" s="191"/>
      <c r="AD35" s="191"/>
      <c r="AE35" s="191"/>
      <c r="AF35" s="191"/>
      <c r="AG35" s="191"/>
      <c r="AH35" s="203"/>
      <c r="AI35" s="191"/>
      <c r="AJ35" s="177"/>
      <c r="AK35" s="204"/>
    </row>
    <row r="36" customHeight="1" spans="1:40">
      <c r="A36" s="29">
        <v>33</v>
      </c>
      <c r="B36" s="51" t="s">
        <v>288</v>
      </c>
      <c r="C36" s="39"/>
      <c r="D36" s="45" t="s">
        <v>289</v>
      </c>
      <c r="E36" s="44" t="s">
        <v>33</v>
      </c>
      <c r="F36" s="62">
        <v>15</v>
      </c>
      <c r="G36" s="63" t="s">
        <v>279</v>
      </c>
      <c r="H36" s="63">
        <v>43861</v>
      </c>
      <c r="I36" s="63">
        <v>43868</v>
      </c>
      <c r="J36" s="111">
        <f t="shared" si="0"/>
        <v>7</v>
      </c>
      <c r="K36" s="51">
        <v>3449495979</v>
      </c>
      <c r="L36" s="51" t="s">
        <v>290</v>
      </c>
      <c r="M36" s="117">
        <v>16322</v>
      </c>
      <c r="O36" s="110"/>
      <c r="P36" s="136"/>
      <c r="Q36" s="136"/>
      <c r="R36" s="164"/>
      <c r="S36" s="165"/>
      <c r="T36" s="166"/>
      <c r="W36" s="171"/>
      <c r="X36" s="174"/>
      <c r="Z36" s="191"/>
      <c r="AA36" s="191"/>
      <c r="AB36" s="191"/>
      <c r="AC36" s="191"/>
      <c r="AD36" s="191"/>
      <c r="AE36" s="191"/>
      <c r="AF36" s="191"/>
      <c r="AG36" s="191"/>
      <c r="AH36" s="177"/>
      <c r="AI36" s="191"/>
      <c r="AJ36" s="177"/>
      <c r="AK36" s="206"/>
      <c r="AN36" s="211"/>
    </row>
    <row r="37" customHeight="1" spans="1:40">
      <c r="A37" s="29">
        <v>34</v>
      </c>
      <c r="B37" s="51" t="s">
        <v>291</v>
      </c>
      <c r="C37" s="39"/>
      <c r="D37" s="45" t="s">
        <v>292</v>
      </c>
      <c r="E37" s="44" t="s">
        <v>33</v>
      </c>
      <c r="F37" s="62">
        <v>45</v>
      </c>
      <c r="G37" s="63" t="s">
        <v>279</v>
      </c>
      <c r="H37" s="63">
        <v>43865</v>
      </c>
      <c r="I37" s="63">
        <v>43870</v>
      </c>
      <c r="J37" s="111">
        <f t="shared" si="0"/>
        <v>5</v>
      </c>
      <c r="K37" s="51">
        <v>3555321118</v>
      </c>
      <c r="L37" s="51" t="s">
        <v>293</v>
      </c>
      <c r="M37" s="117">
        <v>7994</v>
      </c>
      <c r="O37" s="110"/>
      <c r="P37" s="136"/>
      <c r="Q37" s="136"/>
      <c r="R37" s="164"/>
      <c r="S37" s="165"/>
      <c r="T37" s="166"/>
      <c r="W37" s="171"/>
      <c r="X37" s="174"/>
      <c r="Z37" s="191"/>
      <c r="AA37" s="191"/>
      <c r="AB37" s="191"/>
      <c r="AC37" s="191"/>
      <c r="AD37" s="191"/>
      <c r="AE37" s="191"/>
      <c r="AF37" s="191"/>
      <c r="AG37" s="191"/>
      <c r="AH37" s="177"/>
      <c r="AI37" s="191"/>
      <c r="AJ37" s="177"/>
      <c r="AK37" s="204"/>
      <c r="AN37" s="211"/>
    </row>
    <row r="38" customHeight="1" spans="1:40">
      <c r="A38" s="29">
        <v>35</v>
      </c>
      <c r="B38" s="51" t="s">
        <v>294</v>
      </c>
      <c r="C38" s="39"/>
      <c r="D38" s="45" t="s">
        <v>292</v>
      </c>
      <c r="E38" s="44" t="s">
        <v>33</v>
      </c>
      <c r="F38" s="62">
        <v>10</v>
      </c>
      <c r="G38" s="63" t="s">
        <v>279</v>
      </c>
      <c r="H38" s="63">
        <v>43867</v>
      </c>
      <c r="I38" s="63">
        <v>43869</v>
      </c>
      <c r="J38" s="111">
        <f t="shared" si="0"/>
        <v>2</v>
      </c>
      <c r="K38" s="51">
        <v>355573046</v>
      </c>
      <c r="L38" s="51" t="s">
        <v>295</v>
      </c>
      <c r="M38" s="117">
        <v>5936</v>
      </c>
      <c r="O38" s="110"/>
      <c r="P38" s="137"/>
      <c r="Q38" s="137"/>
      <c r="R38" s="164"/>
      <c r="S38" s="165"/>
      <c r="T38" s="166"/>
      <c r="W38" s="171"/>
      <c r="X38" s="172"/>
      <c r="Z38" s="191"/>
      <c r="AA38" s="191"/>
      <c r="AB38" s="191"/>
      <c r="AC38" s="191"/>
      <c r="AD38" s="191"/>
      <c r="AE38" s="191"/>
      <c r="AF38" s="191"/>
      <c r="AG38" s="191"/>
      <c r="AH38" s="203"/>
      <c r="AI38" s="191"/>
      <c r="AJ38" s="191"/>
      <c r="AK38" s="110"/>
      <c r="AN38" s="211"/>
    </row>
    <row r="39" customHeight="1" spans="1:40">
      <c r="A39" s="29">
        <v>36</v>
      </c>
      <c r="B39" s="51" t="s">
        <v>296</v>
      </c>
      <c r="C39" s="45"/>
      <c r="D39" s="54" t="s">
        <v>67</v>
      </c>
      <c r="E39" s="44" t="s">
        <v>33</v>
      </c>
      <c r="F39" s="62">
        <v>35</v>
      </c>
      <c r="G39" s="63" t="s">
        <v>279</v>
      </c>
      <c r="H39" s="63">
        <v>43867</v>
      </c>
      <c r="I39" s="63">
        <v>43869</v>
      </c>
      <c r="J39" s="111">
        <f t="shared" si="0"/>
        <v>2</v>
      </c>
      <c r="K39" s="51">
        <v>3555445090</v>
      </c>
      <c r="L39" s="51" t="s">
        <v>297</v>
      </c>
      <c r="M39" s="117">
        <v>8761</v>
      </c>
      <c r="W39" s="171"/>
      <c r="X39" s="172"/>
      <c r="Z39" s="190"/>
      <c r="AA39" s="190"/>
      <c r="AB39" s="190"/>
      <c r="AC39" s="190"/>
      <c r="AD39" s="190"/>
      <c r="AE39" s="190"/>
      <c r="AF39" s="190"/>
      <c r="AG39" s="190"/>
      <c r="AH39" s="203"/>
      <c r="AI39" s="190"/>
      <c r="AJ39" s="191"/>
      <c r="AK39" s="110"/>
      <c r="AN39" s="211"/>
    </row>
    <row r="40" customHeight="1" spans="1:40">
      <c r="A40" s="29">
        <v>37</v>
      </c>
      <c r="B40" s="51" t="s">
        <v>298</v>
      </c>
      <c r="C40" s="39"/>
      <c r="D40" s="45" t="s">
        <v>292</v>
      </c>
      <c r="E40" s="51" t="s">
        <v>32</v>
      </c>
      <c r="F40" s="62">
        <v>13</v>
      </c>
      <c r="G40" s="63" t="s">
        <v>279</v>
      </c>
      <c r="H40" s="63">
        <v>43871</v>
      </c>
      <c r="I40" s="63">
        <v>43874</v>
      </c>
      <c r="J40" s="111">
        <f t="shared" si="0"/>
        <v>3</v>
      </c>
      <c r="K40" s="51"/>
      <c r="L40" s="51" t="s">
        <v>275</v>
      </c>
      <c r="M40" s="117">
        <v>7810</v>
      </c>
      <c r="W40" s="171"/>
      <c r="X40" s="174"/>
      <c r="Z40" s="191"/>
      <c r="AA40" s="191"/>
      <c r="AB40" s="191"/>
      <c r="AC40" s="191"/>
      <c r="AD40" s="191"/>
      <c r="AE40" s="191"/>
      <c r="AF40" s="191"/>
      <c r="AG40" s="191"/>
      <c r="AH40" s="177"/>
      <c r="AI40" s="191"/>
      <c r="AJ40" s="177"/>
      <c r="AK40" s="207"/>
      <c r="AN40" s="212"/>
    </row>
    <row r="41" customHeight="1" spans="1:40">
      <c r="A41" s="29">
        <v>38</v>
      </c>
      <c r="B41" s="51" t="s">
        <v>299</v>
      </c>
      <c r="C41" s="45"/>
      <c r="D41" s="54" t="s">
        <v>67</v>
      </c>
      <c r="E41" s="51" t="s">
        <v>33</v>
      </c>
      <c r="F41" s="62">
        <v>35</v>
      </c>
      <c r="G41" s="63" t="s">
        <v>279</v>
      </c>
      <c r="H41" s="63">
        <v>43871</v>
      </c>
      <c r="I41" s="63">
        <v>43874</v>
      </c>
      <c r="J41" s="111">
        <f t="shared" si="0"/>
        <v>3</v>
      </c>
      <c r="K41" s="51">
        <v>3155118748</v>
      </c>
      <c r="L41" s="51" t="s">
        <v>300</v>
      </c>
      <c r="M41" s="117">
        <v>7456</v>
      </c>
      <c r="R41" s="178"/>
      <c r="S41" s="168"/>
      <c r="T41" s="179"/>
      <c r="U41" s="179"/>
      <c r="V41" s="180"/>
      <c r="W41" s="179"/>
      <c r="X41" s="179"/>
      <c r="Y41" s="179"/>
      <c r="Z41" s="179"/>
      <c r="AA41" s="179"/>
      <c r="AB41" s="179"/>
      <c r="AC41" s="192"/>
      <c r="AD41" s="179"/>
      <c r="AE41" s="179"/>
      <c r="AF41" s="193"/>
      <c r="AG41" s="213"/>
      <c r="AH41" s="168"/>
      <c r="AI41" s="168"/>
      <c r="AJ41" s="177"/>
      <c r="AK41" s="207"/>
      <c r="AN41" s="212"/>
    </row>
    <row r="42" customHeight="1" spans="1:40">
      <c r="A42" s="29">
        <v>39</v>
      </c>
      <c r="B42" s="64" t="s">
        <v>301</v>
      </c>
      <c r="C42" s="39"/>
      <c r="D42" s="65" t="s">
        <v>302</v>
      </c>
      <c r="E42" s="66" t="s">
        <v>32</v>
      </c>
      <c r="F42" s="67">
        <v>19</v>
      </c>
      <c r="G42" s="68" t="s">
        <v>279</v>
      </c>
      <c r="H42" s="68">
        <v>43871</v>
      </c>
      <c r="I42" s="68">
        <v>43878</v>
      </c>
      <c r="J42" s="115">
        <f t="shared" ref="J42:J50" si="1">I42-H42</f>
        <v>7</v>
      </c>
      <c r="K42" s="64"/>
      <c r="L42" s="64" t="s">
        <v>283</v>
      </c>
      <c r="M42" s="138">
        <v>19783</v>
      </c>
      <c r="R42" s="178"/>
      <c r="S42" s="168"/>
      <c r="T42" s="179"/>
      <c r="U42" s="179"/>
      <c r="V42" s="180"/>
      <c r="W42" s="179"/>
      <c r="X42" s="179"/>
      <c r="Y42" s="179"/>
      <c r="Z42" s="179"/>
      <c r="AA42" s="179"/>
      <c r="AB42" s="179"/>
      <c r="AC42" s="192"/>
      <c r="AD42" s="179"/>
      <c r="AE42" s="179"/>
      <c r="AF42" s="193"/>
      <c r="AG42" s="213"/>
      <c r="AH42" s="168"/>
      <c r="AI42" s="168"/>
      <c r="AJ42" s="177"/>
      <c r="AK42" s="207"/>
      <c r="AN42" s="212"/>
    </row>
    <row r="43" customHeight="1" spans="1:40">
      <c r="A43" s="29">
        <v>40</v>
      </c>
      <c r="B43" s="64" t="s">
        <v>303</v>
      </c>
      <c r="C43" s="65" t="s">
        <v>232</v>
      </c>
      <c r="D43" s="69"/>
      <c r="E43" s="66" t="s">
        <v>33</v>
      </c>
      <c r="F43" s="67">
        <v>73</v>
      </c>
      <c r="G43" s="70" t="s">
        <v>279</v>
      </c>
      <c r="H43" s="68">
        <v>43872</v>
      </c>
      <c r="I43" s="68">
        <v>43879</v>
      </c>
      <c r="J43" s="115">
        <f t="shared" si="1"/>
        <v>7</v>
      </c>
      <c r="K43" s="64">
        <v>3555280303</v>
      </c>
      <c r="L43" s="64" t="s">
        <v>285</v>
      </c>
      <c r="M43" s="138">
        <v>20994</v>
      </c>
      <c r="R43" s="178"/>
      <c r="S43" s="168"/>
      <c r="T43" s="179"/>
      <c r="U43" s="179"/>
      <c r="V43" s="180"/>
      <c r="W43" s="179"/>
      <c r="X43" s="179"/>
      <c r="Y43" s="179"/>
      <c r="Z43" s="179"/>
      <c r="AA43" s="179"/>
      <c r="AB43" s="179"/>
      <c r="AC43" s="192"/>
      <c r="AD43" s="179"/>
      <c r="AE43" s="179"/>
      <c r="AF43" s="193"/>
      <c r="AG43" s="213"/>
      <c r="AH43" s="168"/>
      <c r="AI43" s="168"/>
      <c r="AJ43" s="177"/>
      <c r="AK43" s="207"/>
      <c r="AN43" s="212"/>
    </row>
    <row r="44" customHeight="1" spans="1:40">
      <c r="A44" s="29">
        <v>41</v>
      </c>
      <c r="B44" s="64" t="s">
        <v>304</v>
      </c>
      <c r="C44" s="65" t="s">
        <v>282</v>
      </c>
      <c r="D44" s="69"/>
      <c r="E44" s="64" t="s">
        <v>33</v>
      </c>
      <c r="F44" s="67">
        <v>44</v>
      </c>
      <c r="G44" s="70" t="s">
        <v>279</v>
      </c>
      <c r="H44" s="68">
        <v>43872</v>
      </c>
      <c r="I44" s="68">
        <v>43879</v>
      </c>
      <c r="J44" s="115">
        <f t="shared" si="1"/>
        <v>7</v>
      </c>
      <c r="K44" s="64">
        <v>3171559261</v>
      </c>
      <c r="L44" s="64" t="s">
        <v>305</v>
      </c>
      <c r="M44" s="138">
        <v>10763</v>
      </c>
      <c r="R44" s="178"/>
      <c r="S44" s="168"/>
      <c r="T44" s="179"/>
      <c r="U44" s="179"/>
      <c r="V44" s="180"/>
      <c r="W44" s="179"/>
      <c r="X44" s="179"/>
      <c r="Y44" s="179"/>
      <c r="Z44" s="179"/>
      <c r="AA44" s="179"/>
      <c r="AB44" s="179"/>
      <c r="AC44" s="192"/>
      <c r="AD44" s="179"/>
      <c r="AE44" s="193"/>
      <c r="AF44" s="193"/>
      <c r="AG44" s="213"/>
      <c r="AH44" s="168"/>
      <c r="AI44" s="168"/>
      <c r="AJ44" s="177"/>
      <c r="AK44" s="207"/>
      <c r="AN44" s="212"/>
    </row>
    <row r="45" customHeight="1" spans="1:40">
      <c r="A45" s="29">
        <v>42</v>
      </c>
      <c r="B45" s="64" t="s">
        <v>306</v>
      </c>
      <c r="C45" s="39"/>
      <c r="D45" s="65" t="s">
        <v>292</v>
      </c>
      <c r="E45" s="64" t="s">
        <v>33</v>
      </c>
      <c r="F45" s="67">
        <v>17</v>
      </c>
      <c r="G45" s="68" t="s">
        <v>279</v>
      </c>
      <c r="H45" s="68">
        <v>43876</v>
      </c>
      <c r="I45" s="68">
        <v>43880</v>
      </c>
      <c r="J45" s="115">
        <f t="shared" si="1"/>
        <v>4</v>
      </c>
      <c r="K45" s="64">
        <v>3555100125</v>
      </c>
      <c r="L45" s="64" t="s">
        <v>307</v>
      </c>
      <c r="M45" s="138">
        <v>10303</v>
      </c>
      <c r="R45" s="178"/>
      <c r="S45" s="168"/>
      <c r="T45" s="179"/>
      <c r="U45" s="179"/>
      <c r="V45" s="180"/>
      <c r="W45" s="179"/>
      <c r="X45" s="179"/>
      <c r="Y45" s="179"/>
      <c r="Z45" s="179"/>
      <c r="AA45" s="179"/>
      <c r="AB45" s="179"/>
      <c r="AC45" s="192"/>
      <c r="AD45" s="179"/>
      <c r="AE45" s="193"/>
      <c r="AF45" s="193"/>
      <c r="AG45" s="213"/>
      <c r="AH45" s="168"/>
      <c r="AI45" s="168"/>
      <c r="AJ45" s="177"/>
      <c r="AK45" s="207"/>
      <c r="AN45" s="212"/>
    </row>
    <row r="46" customHeight="1" spans="1:40">
      <c r="A46" s="29">
        <v>43</v>
      </c>
      <c r="B46" s="64" t="s">
        <v>308</v>
      </c>
      <c r="C46" s="65" t="s">
        <v>157</v>
      </c>
      <c r="D46" s="69"/>
      <c r="E46" s="64" t="s">
        <v>32</v>
      </c>
      <c r="F46" s="71">
        <v>73</v>
      </c>
      <c r="G46" s="68" t="s">
        <v>279</v>
      </c>
      <c r="H46" s="68">
        <v>43876</v>
      </c>
      <c r="I46" s="68">
        <v>43881</v>
      </c>
      <c r="J46" s="115">
        <f t="shared" si="1"/>
        <v>5</v>
      </c>
      <c r="K46" s="64">
        <v>3554184402</v>
      </c>
      <c r="L46" s="64" t="s">
        <v>309</v>
      </c>
      <c r="M46" s="138">
        <v>8933</v>
      </c>
      <c r="R46" s="178"/>
      <c r="S46" s="168"/>
      <c r="T46" s="179"/>
      <c r="U46" s="179"/>
      <c r="V46" s="180"/>
      <c r="W46" s="179"/>
      <c r="X46" s="179"/>
      <c r="Y46" s="179"/>
      <c r="Z46" s="179"/>
      <c r="AA46" s="179"/>
      <c r="AB46" s="179"/>
      <c r="AC46" s="192"/>
      <c r="AD46" s="179"/>
      <c r="AE46" s="193"/>
      <c r="AF46" s="193"/>
      <c r="AG46" s="213"/>
      <c r="AH46" s="168"/>
      <c r="AI46" s="168"/>
      <c r="AJ46" s="177"/>
      <c r="AK46" s="207"/>
      <c r="AN46" s="212"/>
    </row>
    <row r="47" customHeight="1" spans="1:40">
      <c r="A47" s="29">
        <v>44</v>
      </c>
      <c r="B47" s="72" t="s">
        <v>310</v>
      </c>
      <c r="C47" s="39"/>
      <c r="D47" s="69" t="s">
        <v>311</v>
      </c>
      <c r="E47" s="64" t="s">
        <v>32</v>
      </c>
      <c r="F47" s="73">
        <v>37</v>
      </c>
      <c r="G47" s="68" t="s">
        <v>279</v>
      </c>
      <c r="H47" s="68">
        <v>43878</v>
      </c>
      <c r="I47" s="68">
        <v>43880</v>
      </c>
      <c r="J47" s="115">
        <f t="shared" si="1"/>
        <v>2</v>
      </c>
      <c r="K47" s="64">
        <v>3555654532</v>
      </c>
      <c r="L47" s="64" t="s">
        <v>300</v>
      </c>
      <c r="M47" s="138">
        <v>6826</v>
      </c>
      <c r="R47" s="178"/>
      <c r="S47" s="168"/>
      <c r="T47" s="179"/>
      <c r="U47" s="179"/>
      <c r="V47" s="180"/>
      <c r="W47" s="179"/>
      <c r="X47" s="179"/>
      <c r="Y47" s="179"/>
      <c r="Z47" s="179"/>
      <c r="AA47" s="179"/>
      <c r="AB47" s="179"/>
      <c r="AC47" s="192"/>
      <c r="AD47" s="179"/>
      <c r="AE47" s="193"/>
      <c r="AF47" s="193"/>
      <c r="AG47" s="213"/>
      <c r="AH47" s="168"/>
      <c r="AI47" s="168"/>
      <c r="AJ47" s="177"/>
      <c r="AK47" s="207"/>
      <c r="AN47" s="212"/>
    </row>
    <row r="48" customHeight="1" spans="1:40">
      <c r="A48" s="29">
        <v>45</v>
      </c>
      <c r="B48" s="64" t="s">
        <v>312</v>
      </c>
      <c r="C48" s="39"/>
      <c r="D48" s="65" t="s">
        <v>292</v>
      </c>
      <c r="E48" s="66" t="s">
        <v>33</v>
      </c>
      <c r="F48" s="71">
        <v>19</v>
      </c>
      <c r="G48" s="68" t="s">
        <v>279</v>
      </c>
      <c r="H48" s="68">
        <v>43881</v>
      </c>
      <c r="I48" s="68">
        <v>43884</v>
      </c>
      <c r="J48" s="115">
        <f t="shared" si="1"/>
        <v>3</v>
      </c>
      <c r="K48" s="64">
        <v>3111885093</v>
      </c>
      <c r="L48" s="64" t="s">
        <v>313</v>
      </c>
      <c r="M48" s="138">
        <v>8722</v>
      </c>
      <c r="R48" s="178"/>
      <c r="S48" s="168"/>
      <c r="T48" s="179"/>
      <c r="U48" s="179"/>
      <c r="V48" s="180"/>
      <c r="W48" s="179"/>
      <c r="X48" s="179"/>
      <c r="Y48" s="179"/>
      <c r="Z48" s="179"/>
      <c r="AA48" s="179"/>
      <c r="AB48" s="179"/>
      <c r="AC48" s="192"/>
      <c r="AD48" s="179"/>
      <c r="AE48" s="193"/>
      <c r="AF48" s="193"/>
      <c r="AG48" s="214"/>
      <c r="AH48" s="168"/>
      <c r="AI48" s="168"/>
      <c r="AJ48" s="177"/>
      <c r="AK48" s="207"/>
      <c r="AN48" s="212"/>
    </row>
    <row r="49" customHeight="1" spans="1:40">
      <c r="A49" s="29">
        <v>46</v>
      </c>
      <c r="B49" s="74" t="s">
        <v>314</v>
      </c>
      <c r="C49" s="39"/>
      <c r="D49" s="65" t="s">
        <v>289</v>
      </c>
      <c r="E49" s="66" t="s">
        <v>33</v>
      </c>
      <c r="F49" s="75">
        <v>18</v>
      </c>
      <c r="G49" s="68" t="s">
        <v>279</v>
      </c>
      <c r="H49" s="68">
        <v>43885</v>
      </c>
      <c r="I49" s="68">
        <v>43886</v>
      </c>
      <c r="J49" s="115">
        <f t="shared" si="1"/>
        <v>1</v>
      </c>
      <c r="K49" s="98">
        <v>3151884902</v>
      </c>
      <c r="L49" s="64" t="s">
        <v>290</v>
      </c>
      <c r="M49" s="138">
        <v>3033</v>
      </c>
      <c r="R49" s="178"/>
      <c r="S49" s="168"/>
      <c r="T49" s="179"/>
      <c r="U49" s="179"/>
      <c r="V49" s="180"/>
      <c r="W49" s="179"/>
      <c r="X49" s="179"/>
      <c r="Y49" s="179"/>
      <c r="Z49" s="179"/>
      <c r="AA49" s="179"/>
      <c r="AB49" s="179"/>
      <c r="AC49" s="192"/>
      <c r="AD49" s="179"/>
      <c r="AE49" s="193"/>
      <c r="AF49" s="193"/>
      <c r="AG49" s="214"/>
      <c r="AH49" s="168"/>
      <c r="AI49" s="168"/>
      <c r="AJ49" s="177"/>
      <c r="AK49" s="207"/>
      <c r="AN49" s="212"/>
    </row>
    <row r="50" customHeight="1" spans="1:40">
      <c r="A50" s="29">
        <v>47</v>
      </c>
      <c r="B50" s="74" t="s">
        <v>315</v>
      </c>
      <c r="C50" s="39"/>
      <c r="D50" s="65" t="s">
        <v>292</v>
      </c>
      <c r="E50" s="66" t="s">
        <v>33</v>
      </c>
      <c r="F50" s="75">
        <v>17</v>
      </c>
      <c r="G50" s="68" t="s">
        <v>279</v>
      </c>
      <c r="H50" s="68">
        <v>43885</v>
      </c>
      <c r="I50" s="68">
        <v>43888</v>
      </c>
      <c r="J50" s="115">
        <f t="shared" si="1"/>
        <v>3</v>
      </c>
      <c r="K50" s="98">
        <v>3100972013</v>
      </c>
      <c r="L50" s="64" t="s">
        <v>316</v>
      </c>
      <c r="M50" s="138">
        <v>8125</v>
      </c>
      <c r="W50" s="171"/>
      <c r="X50" s="174"/>
      <c r="Z50" s="191"/>
      <c r="AA50" s="191"/>
      <c r="AB50" s="191"/>
      <c r="AC50" s="191"/>
      <c r="AD50" s="191"/>
      <c r="AE50" s="191"/>
      <c r="AF50" s="191"/>
      <c r="AG50" s="191"/>
      <c r="AH50" s="177"/>
      <c r="AI50" s="191"/>
      <c r="AJ50" s="177"/>
      <c r="AK50" s="207"/>
      <c r="AN50" s="212"/>
    </row>
    <row r="51" customHeight="1" spans="2:40">
      <c r="B51" s="76"/>
      <c r="C51" s="77"/>
      <c r="D51" s="78"/>
      <c r="E51" s="79"/>
      <c r="F51" s="80"/>
      <c r="G51" s="81"/>
      <c r="H51" s="81"/>
      <c r="I51" s="81"/>
      <c r="K51" s="79"/>
      <c r="L51" s="79"/>
      <c r="M51" s="139"/>
      <c r="W51" s="171"/>
      <c r="X51" s="174"/>
      <c r="Z51" s="191"/>
      <c r="AA51" s="191"/>
      <c r="AB51" s="191"/>
      <c r="AC51" s="191"/>
      <c r="AD51" s="191"/>
      <c r="AE51" s="191"/>
      <c r="AF51" s="191"/>
      <c r="AG51" s="191"/>
      <c r="AH51" s="177"/>
      <c r="AI51" s="191"/>
      <c r="AJ51" s="177"/>
      <c r="AK51" s="207"/>
      <c r="AN51" s="212"/>
    </row>
    <row r="52" ht="17" customHeight="1" spans="10:40">
      <c r="J52">
        <f>SUM(J4:J51)</f>
        <v>157</v>
      </c>
      <c r="M52" s="140">
        <f>SUM(M4:M51)</f>
        <v>471217</v>
      </c>
      <c r="W52" s="171"/>
      <c r="X52" s="174"/>
      <c r="Z52" s="191"/>
      <c r="AA52" s="191"/>
      <c r="AB52" s="191"/>
      <c r="AC52" s="191"/>
      <c r="AD52" s="191"/>
      <c r="AE52" s="191"/>
      <c r="AF52" s="191"/>
      <c r="AG52" s="191"/>
      <c r="AH52" s="177"/>
      <c r="AI52" s="191"/>
      <c r="AJ52" s="177"/>
      <c r="AK52" s="207"/>
      <c r="AN52" s="212"/>
    </row>
    <row r="53" customHeight="1" spans="23:40">
      <c r="W53" s="171"/>
      <c r="X53" s="174"/>
      <c r="Z53" s="191"/>
      <c r="AA53" s="191"/>
      <c r="AB53" s="191"/>
      <c r="AC53" s="191"/>
      <c r="AD53" s="191"/>
      <c r="AE53" s="191"/>
      <c r="AF53" s="191"/>
      <c r="AG53" s="191"/>
      <c r="AH53" s="177"/>
      <c r="AI53" s="191"/>
      <c r="AJ53" s="177"/>
      <c r="AK53" s="209"/>
      <c r="AN53" s="212"/>
    </row>
    <row r="54" customHeight="1" spans="1:40">
      <c r="A54" s="82" t="s">
        <v>317</v>
      </c>
      <c r="B54" s="82"/>
      <c r="C54" s="82"/>
      <c r="D54" s="82"/>
      <c r="E54" s="83"/>
      <c r="F54" s="84"/>
      <c r="G54" s="83"/>
      <c r="H54" s="85"/>
      <c r="I54" s="85"/>
      <c r="J54" s="141"/>
      <c r="K54" s="83"/>
      <c r="L54" s="83"/>
      <c r="M54" s="142"/>
      <c r="O54" s="110"/>
      <c r="P54" s="137"/>
      <c r="Q54" s="137"/>
      <c r="R54" s="164"/>
      <c r="S54" s="165"/>
      <c r="T54" s="166"/>
      <c r="W54" s="171"/>
      <c r="X54" s="174"/>
      <c r="Z54" s="191"/>
      <c r="AA54" s="191"/>
      <c r="AB54" s="191"/>
      <c r="AC54" s="191"/>
      <c r="AD54" s="191"/>
      <c r="AE54" s="191"/>
      <c r="AF54" s="191"/>
      <c r="AG54" s="191"/>
      <c r="AH54" s="177"/>
      <c r="AI54" s="191"/>
      <c r="AJ54" s="177"/>
      <c r="AK54" s="207"/>
      <c r="AN54" s="212"/>
    </row>
    <row r="55" spans="1:40">
      <c r="A55" s="86" t="s">
        <v>318</v>
      </c>
      <c r="B55" s="87"/>
      <c r="C55" s="88"/>
      <c r="D55" s="88"/>
      <c r="E55" s="83"/>
      <c r="F55" s="84"/>
      <c r="G55" s="83"/>
      <c r="H55" s="85"/>
      <c r="I55" s="85"/>
      <c r="J55" s="141"/>
      <c r="K55" s="83"/>
      <c r="L55" s="83"/>
      <c r="M55" s="142"/>
      <c r="O55" s="110"/>
      <c r="P55" s="137"/>
      <c r="Q55" s="137"/>
      <c r="R55" s="164"/>
      <c r="S55" s="165"/>
      <c r="T55" s="166"/>
      <c r="W55" s="171"/>
      <c r="X55" s="174"/>
      <c r="Z55" s="191"/>
      <c r="AA55" s="191"/>
      <c r="AB55" s="191"/>
      <c r="AC55" s="191"/>
      <c r="AD55" s="191"/>
      <c r="AE55" s="191"/>
      <c r="AF55" s="191"/>
      <c r="AG55" s="191"/>
      <c r="AH55" s="177"/>
      <c r="AI55" s="191"/>
      <c r="AJ55" s="177"/>
      <c r="AK55" s="206"/>
      <c r="AN55" s="212"/>
    </row>
    <row r="56" ht="21" spans="1:40">
      <c r="A56" s="89" t="s">
        <v>319</v>
      </c>
      <c r="B56" s="90" t="s">
        <v>200</v>
      </c>
      <c r="C56" s="90" t="s">
        <v>201</v>
      </c>
      <c r="D56" s="90" t="s">
        <v>202</v>
      </c>
      <c r="E56" s="91" t="s">
        <v>203</v>
      </c>
      <c r="F56" s="92" t="s">
        <v>204</v>
      </c>
      <c r="G56" s="91" t="s">
        <v>205</v>
      </c>
      <c r="H56" s="90" t="s">
        <v>206</v>
      </c>
      <c r="I56" s="90" t="s">
        <v>207</v>
      </c>
      <c r="J56" s="143" t="s">
        <v>208</v>
      </c>
      <c r="K56" s="144" t="s">
        <v>209</v>
      </c>
      <c r="L56" s="145" t="s">
        <v>210</v>
      </c>
      <c r="M56" s="146" t="s">
        <v>211</v>
      </c>
      <c r="O56" s="110"/>
      <c r="P56" s="137"/>
      <c r="Q56" s="137"/>
      <c r="R56" s="164"/>
      <c r="S56" s="165"/>
      <c r="T56" s="166"/>
      <c r="W56" s="171"/>
      <c r="X56" s="174"/>
      <c r="Z56" s="191"/>
      <c r="AA56" s="191"/>
      <c r="AB56" s="191"/>
      <c r="AC56" s="191"/>
      <c r="AD56" s="191"/>
      <c r="AE56" s="191"/>
      <c r="AF56" s="191"/>
      <c r="AG56" s="191"/>
      <c r="AH56" s="177"/>
      <c r="AI56" s="191"/>
      <c r="AJ56" s="177"/>
      <c r="AK56" s="207"/>
      <c r="AN56" s="212"/>
    </row>
    <row r="57" spans="1:41">
      <c r="A57" s="93">
        <v>1</v>
      </c>
      <c r="B57" s="94" t="s">
        <v>320</v>
      </c>
      <c r="C57" s="95" t="s">
        <v>224</v>
      </c>
      <c r="D57" s="72"/>
      <c r="E57" s="96" t="s">
        <v>32</v>
      </c>
      <c r="F57" s="97">
        <v>26</v>
      </c>
      <c r="G57" s="98" t="s">
        <v>214</v>
      </c>
      <c r="H57" s="70">
        <v>43858</v>
      </c>
      <c r="I57" s="70">
        <v>43865</v>
      </c>
      <c r="J57" s="147">
        <f t="shared" ref="J57:J88" si="2">I57-H57</f>
        <v>7</v>
      </c>
      <c r="K57" s="100" t="s">
        <v>321</v>
      </c>
      <c r="L57" s="148">
        <v>3445111745</v>
      </c>
      <c r="M57" s="149">
        <v>40000</v>
      </c>
      <c r="N57" s="150"/>
      <c r="O57" s="151"/>
      <c r="P57" s="152"/>
      <c r="Q57" s="152"/>
      <c r="R57" s="181"/>
      <c r="S57" s="181"/>
      <c r="U57" s="182"/>
      <c r="AA57" s="194"/>
      <c r="AB57" s="195"/>
      <c r="AC57" s="195"/>
      <c r="AD57" s="196"/>
      <c r="AE57" s="196"/>
      <c r="AF57" s="196"/>
      <c r="AG57" s="196"/>
      <c r="AH57" s="196"/>
      <c r="AI57" s="196"/>
      <c r="AJ57" s="196"/>
      <c r="AK57" s="196"/>
      <c r="AL57" s="215"/>
      <c r="AM57" s="196"/>
      <c r="AN57" s="216"/>
      <c r="AO57" s="219"/>
    </row>
    <row r="58" spans="1:41">
      <c r="A58" s="93">
        <v>2</v>
      </c>
      <c r="B58" s="94" t="s">
        <v>322</v>
      </c>
      <c r="C58" s="95"/>
      <c r="D58" s="69" t="s">
        <v>323</v>
      </c>
      <c r="E58" s="96" t="s">
        <v>33</v>
      </c>
      <c r="F58" s="97">
        <v>21</v>
      </c>
      <c r="G58" s="98" t="s">
        <v>214</v>
      </c>
      <c r="H58" s="70">
        <v>43866</v>
      </c>
      <c r="I58" s="70">
        <v>43867</v>
      </c>
      <c r="J58" s="147">
        <f t="shared" si="2"/>
        <v>1</v>
      </c>
      <c r="K58" s="100" t="s">
        <v>321</v>
      </c>
      <c r="L58" s="148">
        <v>3333554477</v>
      </c>
      <c r="M58" s="149">
        <v>12000</v>
      </c>
      <c r="N58" s="151"/>
      <c r="O58" s="151"/>
      <c r="P58" s="152"/>
      <c r="Q58" s="152"/>
      <c r="R58" s="181"/>
      <c r="S58" s="181"/>
      <c r="U58" s="182"/>
      <c r="AA58" s="194"/>
      <c r="AB58" s="195"/>
      <c r="AC58" s="195"/>
      <c r="AD58" s="196"/>
      <c r="AE58" s="196"/>
      <c r="AF58" s="196"/>
      <c r="AG58" s="196"/>
      <c r="AH58" s="196"/>
      <c r="AI58" s="196"/>
      <c r="AJ58" s="196"/>
      <c r="AK58" s="196"/>
      <c r="AL58" s="215"/>
      <c r="AM58" s="196"/>
      <c r="AN58" s="216"/>
      <c r="AO58" s="219"/>
    </row>
    <row r="59" spans="1:41">
      <c r="A59" s="93">
        <v>3</v>
      </c>
      <c r="B59" s="99" t="s">
        <v>324</v>
      </c>
      <c r="C59" s="95" t="s">
        <v>325</v>
      </c>
      <c r="D59" s="72"/>
      <c r="E59" s="96" t="s">
        <v>33</v>
      </c>
      <c r="F59" s="97">
        <v>64</v>
      </c>
      <c r="G59" s="98" t="s">
        <v>214</v>
      </c>
      <c r="H59" s="70">
        <v>43862</v>
      </c>
      <c r="I59" s="70">
        <v>43867</v>
      </c>
      <c r="J59" s="147">
        <f t="shared" si="2"/>
        <v>5</v>
      </c>
      <c r="K59" s="100" t="s">
        <v>215</v>
      </c>
      <c r="L59" s="153">
        <v>3555059909</v>
      </c>
      <c r="M59" s="149">
        <v>31122</v>
      </c>
      <c r="N59" s="150"/>
      <c r="O59" s="150"/>
      <c r="P59" s="152"/>
      <c r="Q59" s="152"/>
      <c r="R59" s="181"/>
      <c r="S59" s="181"/>
      <c r="U59" s="182"/>
      <c r="AA59" s="194"/>
      <c r="AB59" s="195"/>
      <c r="AC59" s="195"/>
      <c r="AD59" s="196"/>
      <c r="AE59" s="196"/>
      <c r="AF59" s="196"/>
      <c r="AG59" s="196"/>
      <c r="AH59" s="196"/>
      <c r="AI59" s="196"/>
      <c r="AJ59" s="196"/>
      <c r="AK59" s="196"/>
      <c r="AL59" s="215"/>
      <c r="AM59" s="196"/>
      <c r="AN59" s="216"/>
      <c r="AO59" s="219"/>
    </row>
    <row r="60" spans="1:41">
      <c r="A60" s="93">
        <v>4</v>
      </c>
      <c r="B60" s="100" t="s">
        <v>326</v>
      </c>
      <c r="C60" s="95"/>
      <c r="D60" s="69" t="s">
        <v>323</v>
      </c>
      <c r="E60" s="101" t="s">
        <v>33</v>
      </c>
      <c r="F60" s="97">
        <v>28</v>
      </c>
      <c r="G60" s="98" t="s">
        <v>214</v>
      </c>
      <c r="H60" s="70">
        <v>43863</v>
      </c>
      <c r="I60" s="70">
        <v>43868</v>
      </c>
      <c r="J60" s="147">
        <f t="shared" si="2"/>
        <v>5</v>
      </c>
      <c r="K60" s="100" t="s">
        <v>321</v>
      </c>
      <c r="L60" s="154">
        <v>3129539251</v>
      </c>
      <c r="M60" s="155">
        <v>11217</v>
      </c>
      <c r="N60" s="150"/>
      <c r="O60" s="150"/>
      <c r="P60" s="152"/>
      <c r="Q60" s="152"/>
      <c r="R60" s="183"/>
      <c r="S60" s="181"/>
      <c r="U60" s="182"/>
      <c r="AA60" s="194"/>
      <c r="AB60" s="197"/>
      <c r="AC60" s="197"/>
      <c r="AD60" s="196"/>
      <c r="AE60" s="196"/>
      <c r="AF60" s="196"/>
      <c r="AG60" s="196"/>
      <c r="AH60" s="196"/>
      <c r="AI60" s="196"/>
      <c r="AJ60" s="196"/>
      <c r="AK60" s="196"/>
      <c r="AL60" s="215"/>
      <c r="AM60" s="196"/>
      <c r="AN60" s="216"/>
      <c r="AO60" s="219"/>
    </row>
    <row r="61" ht="15.75" customHeight="1" spans="1:41">
      <c r="A61" s="93">
        <v>5</v>
      </c>
      <c r="B61" s="99" t="s">
        <v>327</v>
      </c>
      <c r="C61" s="95"/>
      <c r="D61" s="69" t="s">
        <v>67</v>
      </c>
      <c r="E61" s="101" t="s">
        <v>33</v>
      </c>
      <c r="F61" s="97">
        <v>31</v>
      </c>
      <c r="G61" s="98" t="s">
        <v>214</v>
      </c>
      <c r="H61" s="70">
        <v>43866</v>
      </c>
      <c r="I61" s="68">
        <v>43868</v>
      </c>
      <c r="J61" s="147">
        <f t="shared" si="2"/>
        <v>2</v>
      </c>
      <c r="K61" s="100" t="s">
        <v>328</v>
      </c>
      <c r="L61" s="153">
        <v>3448830778</v>
      </c>
      <c r="M61" s="155">
        <v>24000</v>
      </c>
      <c r="N61" s="150"/>
      <c r="O61" s="150"/>
      <c r="P61" s="152"/>
      <c r="Q61" s="152"/>
      <c r="R61" s="183"/>
      <c r="S61" s="181"/>
      <c r="U61" s="182"/>
      <c r="AA61" s="194"/>
      <c r="AB61" s="197"/>
      <c r="AC61" s="197"/>
      <c r="AD61" s="196"/>
      <c r="AE61" s="196"/>
      <c r="AF61" s="196"/>
      <c r="AG61" s="196"/>
      <c r="AH61" s="196"/>
      <c r="AI61" s="196"/>
      <c r="AJ61" s="196"/>
      <c r="AK61" s="196"/>
      <c r="AL61" s="215"/>
      <c r="AM61" s="196"/>
      <c r="AN61" s="216"/>
      <c r="AO61" s="219"/>
    </row>
    <row r="62" spans="1:41">
      <c r="A62" s="93">
        <v>6</v>
      </c>
      <c r="B62" s="99" t="s">
        <v>329</v>
      </c>
      <c r="C62" s="95"/>
      <c r="D62" s="69" t="s">
        <v>272</v>
      </c>
      <c r="E62" s="101" t="s">
        <v>33</v>
      </c>
      <c r="F62" s="97">
        <v>34</v>
      </c>
      <c r="G62" s="98" t="s">
        <v>214</v>
      </c>
      <c r="H62" s="70">
        <v>43866</v>
      </c>
      <c r="I62" s="70">
        <v>43867</v>
      </c>
      <c r="J62" s="147">
        <f t="shared" si="2"/>
        <v>1</v>
      </c>
      <c r="K62" s="100" t="s">
        <v>330</v>
      </c>
      <c r="L62" s="148">
        <v>3044068800</v>
      </c>
      <c r="M62" s="156">
        <v>11994</v>
      </c>
      <c r="N62" s="150"/>
      <c r="O62" s="157"/>
      <c r="P62" s="152"/>
      <c r="Q62" s="152"/>
      <c r="R62" s="183"/>
      <c r="S62" s="181"/>
      <c r="U62" s="182"/>
      <c r="AA62" s="194"/>
      <c r="AB62" s="198"/>
      <c r="AC62" s="198"/>
      <c r="AD62" s="196"/>
      <c r="AE62" s="196"/>
      <c r="AF62" s="196"/>
      <c r="AG62" s="196"/>
      <c r="AH62" s="196"/>
      <c r="AI62" s="196"/>
      <c r="AJ62" s="196"/>
      <c r="AK62" s="196"/>
      <c r="AL62" s="217"/>
      <c r="AM62" s="196"/>
      <c r="AN62" s="217"/>
      <c r="AO62" s="219"/>
    </row>
    <row r="63" spans="1:41">
      <c r="A63" s="93">
        <v>7</v>
      </c>
      <c r="B63" s="101" t="s">
        <v>331</v>
      </c>
      <c r="C63" s="95" t="s">
        <v>332</v>
      </c>
      <c r="D63" s="72"/>
      <c r="E63" s="96" t="s">
        <v>32</v>
      </c>
      <c r="F63" s="97">
        <v>0</v>
      </c>
      <c r="G63" s="98" t="s">
        <v>214</v>
      </c>
      <c r="H63" s="70">
        <v>43867</v>
      </c>
      <c r="I63" s="70">
        <v>43870</v>
      </c>
      <c r="J63" s="147">
        <f t="shared" si="2"/>
        <v>3</v>
      </c>
      <c r="K63" s="158" t="s">
        <v>321</v>
      </c>
      <c r="L63" s="148">
        <v>3333554477</v>
      </c>
      <c r="M63" s="155">
        <v>24696</v>
      </c>
      <c r="N63" s="157"/>
      <c r="O63" s="157"/>
      <c r="P63" s="152"/>
      <c r="Q63" s="152"/>
      <c r="R63" s="184"/>
      <c r="S63" s="181"/>
      <c r="U63" s="182"/>
      <c r="AA63" s="194"/>
      <c r="AB63" s="197"/>
      <c r="AC63" s="197"/>
      <c r="AD63" s="196"/>
      <c r="AE63" s="196"/>
      <c r="AF63" s="196"/>
      <c r="AG63" s="196"/>
      <c r="AH63" s="196"/>
      <c r="AI63" s="196"/>
      <c r="AJ63" s="196"/>
      <c r="AK63" s="196"/>
      <c r="AL63" s="215"/>
      <c r="AM63" s="196"/>
      <c r="AN63" s="216"/>
      <c r="AO63" s="219"/>
    </row>
    <row r="64" spans="1:41">
      <c r="A64" s="93">
        <v>8</v>
      </c>
      <c r="B64" s="99" t="s">
        <v>333</v>
      </c>
      <c r="C64" s="95" t="s">
        <v>155</v>
      </c>
      <c r="D64" s="72"/>
      <c r="E64" s="96" t="s">
        <v>33</v>
      </c>
      <c r="F64" s="97">
        <v>51</v>
      </c>
      <c r="G64" s="98" t="s">
        <v>214</v>
      </c>
      <c r="H64" s="70">
        <v>43869</v>
      </c>
      <c r="I64" s="70">
        <v>43871</v>
      </c>
      <c r="J64" s="147">
        <f t="shared" si="2"/>
        <v>2</v>
      </c>
      <c r="K64" s="159"/>
      <c r="L64" s="160"/>
      <c r="M64" s="149">
        <v>16332</v>
      </c>
      <c r="N64" s="150"/>
      <c r="O64" s="150"/>
      <c r="P64" s="152"/>
      <c r="Q64" s="152"/>
      <c r="R64" s="181"/>
      <c r="S64" s="181"/>
      <c r="U64" s="182"/>
      <c r="AA64" s="194"/>
      <c r="AB64" s="195"/>
      <c r="AC64" s="195"/>
      <c r="AD64" s="196"/>
      <c r="AE64" s="196"/>
      <c r="AF64" s="196"/>
      <c r="AG64" s="196"/>
      <c r="AH64" s="196"/>
      <c r="AI64" s="196"/>
      <c r="AJ64" s="196"/>
      <c r="AK64" s="196"/>
      <c r="AL64" s="215"/>
      <c r="AM64" s="196"/>
      <c r="AN64" s="216"/>
      <c r="AO64" s="219"/>
    </row>
    <row r="65" spans="1:41">
      <c r="A65" s="93">
        <v>9</v>
      </c>
      <c r="B65" s="94" t="s">
        <v>334</v>
      </c>
      <c r="C65" s="220" t="s">
        <v>157</v>
      </c>
      <c r="D65" s="72"/>
      <c r="E65" s="101" t="s">
        <v>32</v>
      </c>
      <c r="F65" s="97">
        <v>31</v>
      </c>
      <c r="G65" s="98" t="s">
        <v>214</v>
      </c>
      <c r="H65" s="70">
        <v>43872</v>
      </c>
      <c r="I65" s="70">
        <v>43874</v>
      </c>
      <c r="J65" s="147">
        <f t="shared" si="2"/>
        <v>2</v>
      </c>
      <c r="K65" s="100" t="s">
        <v>330</v>
      </c>
      <c r="L65" s="221">
        <v>3459589568</v>
      </c>
      <c r="M65" s="155">
        <v>18803</v>
      </c>
      <c r="N65" s="150"/>
      <c r="O65" s="150"/>
      <c r="P65" s="152"/>
      <c r="Q65" s="152"/>
      <c r="R65" s="183"/>
      <c r="S65" s="181"/>
      <c r="U65" s="182"/>
      <c r="AA65" s="194"/>
      <c r="AB65" s="197"/>
      <c r="AC65" s="197"/>
      <c r="AD65" s="196"/>
      <c r="AE65" s="196"/>
      <c r="AF65" s="196"/>
      <c r="AG65" s="196"/>
      <c r="AH65" s="196"/>
      <c r="AI65" s="196"/>
      <c r="AJ65" s="196"/>
      <c r="AK65" s="196"/>
      <c r="AL65" s="215"/>
      <c r="AM65" s="196"/>
      <c r="AN65" s="216"/>
      <c r="AO65" s="219"/>
    </row>
    <row r="66" spans="1:41">
      <c r="A66" s="93">
        <v>10</v>
      </c>
      <c r="B66" s="221" t="s">
        <v>335</v>
      </c>
      <c r="C66" s="95"/>
      <c r="D66" s="69" t="s">
        <v>323</v>
      </c>
      <c r="E66" s="101" t="s">
        <v>33</v>
      </c>
      <c r="F66" s="222">
        <v>29.9876796714579</v>
      </c>
      <c r="G66" s="98" t="s">
        <v>214</v>
      </c>
      <c r="H66" s="70">
        <v>43875</v>
      </c>
      <c r="I66" s="70">
        <v>43876</v>
      </c>
      <c r="J66" s="147">
        <f t="shared" si="2"/>
        <v>1</v>
      </c>
      <c r="K66" s="100" t="s">
        <v>336</v>
      </c>
      <c r="L66" s="221">
        <v>3470535613</v>
      </c>
      <c r="M66" s="155">
        <v>11382</v>
      </c>
      <c r="N66" s="150"/>
      <c r="O66" s="157"/>
      <c r="P66" s="152"/>
      <c r="Q66" s="152"/>
      <c r="R66" s="183"/>
      <c r="S66" s="181"/>
      <c r="U66" s="182"/>
      <c r="AA66" s="194"/>
      <c r="AB66" s="197"/>
      <c r="AC66" s="197"/>
      <c r="AD66" s="196"/>
      <c r="AE66" s="196"/>
      <c r="AF66" s="196"/>
      <c r="AG66" s="196"/>
      <c r="AH66" s="196"/>
      <c r="AI66" s="196"/>
      <c r="AJ66" s="196"/>
      <c r="AK66" s="196"/>
      <c r="AL66" s="215"/>
      <c r="AM66" s="196"/>
      <c r="AN66" s="216"/>
      <c r="AO66" s="219"/>
    </row>
    <row r="67" spans="1:41">
      <c r="A67" s="93">
        <v>11</v>
      </c>
      <c r="B67" s="99" t="s">
        <v>337</v>
      </c>
      <c r="C67" s="95"/>
      <c r="D67" s="69" t="s">
        <v>67</v>
      </c>
      <c r="E67" s="101" t="s">
        <v>33</v>
      </c>
      <c r="F67" s="97">
        <v>21</v>
      </c>
      <c r="G67" s="98" t="s">
        <v>214</v>
      </c>
      <c r="H67" s="70">
        <v>43875</v>
      </c>
      <c r="I67" s="70">
        <v>43878</v>
      </c>
      <c r="J67" s="147">
        <f t="shared" si="2"/>
        <v>3</v>
      </c>
      <c r="K67" s="100" t="s">
        <v>338</v>
      </c>
      <c r="L67" s="223">
        <v>3466662210</v>
      </c>
      <c r="M67" s="155">
        <v>24000</v>
      </c>
      <c r="N67" s="150"/>
      <c r="O67" s="157"/>
      <c r="P67" s="152"/>
      <c r="Q67" s="152"/>
      <c r="R67" s="183"/>
      <c r="S67" s="181"/>
      <c r="U67" s="182"/>
      <c r="AA67" s="194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215"/>
      <c r="AM67" s="197"/>
      <c r="AN67" s="216"/>
      <c r="AO67" s="219"/>
    </row>
    <row r="68" customHeight="1" spans="1:41">
      <c r="A68" s="93">
        <v>12</v>
      </c>
      <c r="B68" s="223" t="s">
        <v>339</v>
      </c>
      <c r="C68" s="95"/>
      <c r="D68" s="69" t="s">
        <v>323</v>
      </c>
      <c r="E68" s="101" t="s">
        <v>33</v>
      </c>
      <c r="F68" s="224">
        <v>22.8199863107461</v>
      </c>
      <c r="G68" s="98" t="s">
        <v>214</v>
      </c>
      <c r="H68" s="70">
        <v>43868</v>
      </c>
      <c r="I68" s="70">
        <v>43869</v>
      </c>
      <c r="J68" s="147">
        <f t="shared" si="2"/>
        <v>1</v>
      </c>
      <c r="K68" s="100"/>
      <c r="L68" s="221"/>
      <c r="M68" s="149">
        <v>5470</v>
      </c>
      <c r="N68" s="150"/>
      <c r="O68" s="157"/>
      <c r="P68" s="152"/>
      <c r="Q68" s="152"/>
      <c r="R68" s="183"/>
      <c r="S68" s="343"/>
      <c r="U68" s="182"/>
      <c r="AA68" s="194"/>
      <c r="AB68" s="196"/>
      <c r="AC68" s="197"/>
      <c r="AD68" s="196"/>
      <c r="AE68" s="196"/>
      <c r="AF68" s="196"/>
      <c r="AG68" s="196"/>
      <c r="AH68" s="196"/>
      <c r="AI68" s="196"/>
      <c r="AJ68" s="196"/>
      <c r="AK68" s="196"/>
      <c r="AL68" s="215"/>
      <c r="AM68" s="196"/>
      <c r="AN68" s="216"/>
      <c r="AO68" s="393"/>
    </row>
    <row r="69" spans="1:41">
      <c r="A69" s="93">
        <v>13</v>
      </c>
      <c r="B69" s="94" t="s">
        <v>340</v>
      </c>
      <c r="C69" s="225" t="s">
        <v>217</v>
      </c>
      <c r="D69" s="69"/>
      <c r="E69" s="99" t="s">
        <v>33</v>
      </c>
      <c r="F69" s="154">
        <v>14</v>
      </c>
      <c r="G69" s="226" t="s">
        <v>214</v>
      </c>
      <c r="H69" s="227">
        <v>43878</v>
      </c>
      <c r="I69" s="227">
        <v>43880</v>
      </c>
      <c r="J69" s="282">
        <f t="shared" si="2"/>
        <v>2</v>
      </c>
      <c r="K69" s="254"/>
      <c r="L69" s="283">
        <v>3469236223</v>
      </c>
      <c r="M69" s="284">
        <v>12306</v>
      </c>
      <c r="N69" s="285"/>
      <c r="O69" s="286"/>
      <c r="P69" s="287"/>
      <c r="Q69" s="287"/>
      <c r="R69" s="344"/>
      <c r="S69" s="345"/>
      <c r="U69" s="182"/>
      <c r="AA69" s="194"/>
      <c r="AB69" s="362"/>
      <c r="AC69" s="362"/>
      <c r="AD69" s="362"/>
      <c r="AE69" s="362"/>
      <c r="AF69" s="362"/>
      <c r="AG69" s="362"/>
      <c r="AH69" s="362"/>
      <c r="AI69" s="362"/>
      <c r="AJ69" s="362"/>
      <c r="AK69" s="362"/>
      <c r="AL69" s="383"/>
      <c r="AM69" s="362"/>
      <c r="AN69" s="384"/>
      <c r="AO69" s="356"/>
    </row>
    <row r="70" spans="1:41">
      <c r="A70" s="93">
        <v>14</v>
      </c>
      <c r="B70" s="94" t="s">
        <v>341</v>
      </c>
      <c r="C70" s="38" t="s">
        <v>342</v>
      </c>
      <c r="D70" s="228"/>
      <c r="E70" s="221" t="s">
        <v>32</v>
      </c>
      <c r="F70" s="154">
        <v>7</v>
      </c>
      <c r="G70" s="229" t="s">
        <v>214</v>
      </c>
      <c r="H70" s="230">
        <v>43881</v>
      </c>
      <c r="I70" s="230">
        <v>43882</v>
      </c>
      <c r="J70" s="288">
        <f t="shared" si="2"/>
        <v>1</v>
      </c>
      <c r="K70" s="289"/>
      <c r="L70" s="290">
        <v>3468487915</v>
      </c>
      <c r="M70" s="291">
        <v>10393</v>
      </c>
      <c r="N70" s="285"/>
      <c r="O70" s="292"/>
      <c r="P70" s="293"/>
      <c r="Q70" s="293"/>
      <c r="R70" s="344"/>
      <c r="S70" s="346"/>
      <c r="U70" s="347"/>
      <c r="AA70" s="194"/>
      <c r="AB70" s="363"/>
      <c r="AC70" s="363"/>
      <c r="AD70" s="363"/>
      <c r="AE70" s="363"/>
      <c r="AF70" s="363"/>
      <c r="AG70" s="363"/>
      <c r="AH70" s="363"/>
      <c r="AI70" s="363"/>
      <c r="AJ70" s="363"/>
      <c r="AK70" s="363"/>
      <c r="AL70" s="385"/>
      <c r="AM70" s="363"/>
      <c r="AN70" s="384"/>
      <c r="AO70" s="394"/>
    </row>
    <row r="71" spans="1:41">
      <c r="A71" s="93">
        <v>15</v>
      </c>
      <c r="B71" s="94" t="s">
        <v>343</v>
      </c>
      <c r="C71" s="231" t="s">
        <v>344</v>
      </c>
      <c r="D71" s="228"/>
      <c r="E71" s="72" t="s">
        <v>32</v>
      </c>
      <c r="F71" s="154">
        <v>4</v>
      </c>
      <c r="G71" s="94" t="s">
        <v>214</v>
      </c>
      <c r="H71" s="230">
        <v>43881</v>
      </c>
      <c r="I71" s="294">
        <v>43883</v>
      </c>
      <c r="J71" s="288">
        <f t="shared" si="2"/>
        <v>2</v>
      </c>
      <c r="K71" s="290"/>
      <c r="L71" s="290">
        <v>3452839013</v>
      </c>
      <c r="M71" s="295">
        <v>9558</v>
      </c>
      <c r="N71" s="296"/>
      <c r="O71" s="292"/>
      <c r="P71" s="293"/>
      <c r="Q71" s="293"/>
      <c r="R71" s="348"/>
      <c r="S71" s="349"/>
      <c r="U71" s="350"/>
      <c r="AA71" s="194"/>
      <c r="AB71" s="364"/>
      <c r="AC71" s="364"/>
      <c r="AD71" s="365"/>
      <c r="AE71" s="349"/>
      <c r="AF71" s="349"/>
      <c r="AG71" s="349"/>
      <c r="AH71" s="365"/>
      <c r="AI71" s="365"/>
      <c r="AJ71" s="365"/>
      <c r="AK71" s="365"/>
      <c r="AL71" s="385"/>
      <c r="AM71" s="365"/>
      <c r="AN71" s="384"/>
      <c r="AO71" s="348"/>
    </row>
    <row r="72" spans="1:41">
      <c r="A72" s="93">
        <v>16</v>
      </c>
      <c r="B72" s="232" t="s">
        <v>345</v>
      </c>
      <c r="C72" s="233" t="s">
        <v>154</v>
      </c>
      <c r="D72" s="233"/>
      <c r="E72" s="234" t="s">
        <v>32</v>
      </c>
      <c r="F72" s="235">
        <v>84</v>
      </c>
      <c r="G72" s="236" t="s">
        <v>214</v>
      </c>
      <c r="H72" s="237">
        <v>43878</v>
      </c>
      <c r="I72" s="237">
        <v>43885</v>
      </c>
      <c r="J72" s="297">
        <f t="shared" si="2"/>
        <v>7</v>
      </c>
      <c r="K72" s="228" t="s">
        <v>346</v>
      </c>
      <c r="L72" s="240">
        <v>3129722085</v>
      </c>
      <c r="M72" s="298">
        <v>40000</v>
      </c>
      <c r="N72" s="299"/>
      <c r="O72" s="300"/>
      <c r="P72" s="301"/>
      <c r="Q72" s="301"/>
      <c r="R72" s="351"/>
      <c r="S72" s="351"/>
      <c r="U72" s="352"/>
      <c r="AA72" s="366"/>
      <c r="AB72" s="367"/>
      <c r="AC72" s="368"/>
      <c r="AD72" s="368"/>
      <c r="AE72" s="368"/>
      <c r="AF72" s="368"/>
      <c r="AG72" s="368"/>
      <c r="AH72" s="368"/>
      <c r="AI72" s="368"/>
      <c r="AJ72" s="368"/>
      <c r="AK72" s="368"/>
      <c r="AL72" s="385"/>
      <c r="AM72" s="368"/>
      <c r="AN72" s="384"/>
      <c r="AO72" s="395"/>
    </row>
    <row r="73" spans="1:41">
      <c r="A73" s="93">
        <v>17</v>
      </c>
      <c r="B73" s="238" t="s">
        <v>347</v>
      </c>
      <c r="C73" s="239" t="s">
        <v>80</v>
      </c>
      <c r="D73" s="233"/>
      <c r="E73" s="234" t="s">
        <v>32</v>
      </c>
      <c r="F73" s="235">
        <v>40</v>
      </c>
      <c r="G73" s="236" t="s">
        <v>214</v>
      </c>
      <c r="H73" s="237">
        <v>43885</v>
      </c>
      <c r="I73" s="237">
        <v>43886</v>
      </c>
      <c r="J73" s="297">
        <f t="shared" si="2"/>
        <v>1</v>
      </c>
      <c r="K73" s="228"/>
      <c r="L73" s="302">
        <v>3555666809</v>
      </c>
      <c r="M73" s="298">
        <v>12119</v>
      </c>
      <c r="N73" s="299"/>
      <c r="O73" s="300"/>
      <c r="P73" s="301"/>
      <c r="Q73" s="301"/>
      <c r="R73" s="351"/>
      <c r="S73" s="351"/>
      <c r="U73" s="352"/>
      <c r="AA73" s="366"/>
      <c r="AB73" s="367"/>
      <c r="AC73" s="368"/>
      <c r="AD73" s="368"/>
      <c r="AE73" s="368"/>
      <c r="AF73" s="368"/>
      <c r="AG73" s="368"/>
      <c r="AH73" s="368"/>
      <c r="AI73" s="368"/>
      <c r="AJ73" s="368"/>
      <c r="AK73" s="368"/>
      <c r="AL73" s="385"/>
      <c r="AM73" s="368"/>
      <c r="AN73" s="384"/>
      <c r="AO73" s="395"/>
    </row>
    <row r="74" spans="1:41">
      <c r="A74" s="93">
        <v>18</v>
      </c>
      <c r="B74" s="240" t="s">
        <v>348</v>
      </c>
      <c r="C74" s="241" t="s">
        <v>224</v>
      </c>
      <c r="D74" s="233"/>
      <c r="E74" s="242" t="s">
        <v>32</v>
      </c>
      <c r="F74" s="235">
        <v>22</v>
      </c>
      <c r="G74" s="236" t="s">
        <v>214</v>
      </c>
      <c r="H74" s="237">
        <v>43883</v>
      </c>
      <c r="I74" s="237">
        <v>43885</v>
      </c>
      <c r="J74" s="297">
        <f t="shared" si="2"/>
        <v>2</v>
      </c>
      <c r="K74" s="303"/>
      <c r="L74" s="240">
        <v>3408180538</v>
      </c>
      <c r="M74" s="298">
        <v>15208</v>
      </c>
      <c r="N74" s="304"/>
      <c r="O74" s="300"/>
      <c r="P74" s="301"/>
      <c r="Q74" s="301"/>
      <c r="R74" s="351"/>
      <c r="S74" s="351"/>
      <c r="U74" s="352"/>
      <c r="AA74" s="366"/>
      <c r="AB74" s="367"/>
      <c r="AC74" s="368"/>
      <c r="AD74" s="368"/>
      <c r="AE74" s="368"/>
      <c r="AF74" s="368"/>
      <c r="AG74" s="368"/>
      <c r="AH74" s="368"/>
      <c r="AI74" s="368"/>
      <c r="AJ74" s="368"/>
      <c r="AK74" s="368"/>
      <c r="AL74" s="385"/>
      <c r="AM74" s="368"/>
      <c r="AN74" s="384"/>
      <c r="AO74" s="396"/>
    </row>
    <row r="75" spans="1:41">
      <c r="A75" s="93">
        <v>19</v>
      </c>
      <c r="B75" s="240" t="s">
        <v>349</v>
      </c>
      <c r="C75" s="243"/>
      <c r="D75" s="233" t="s">
        <v>272</v>
      </c>
      <c r="E75" s="242" t="s">
        <v>33</v>
      </c>
      <c r="F75" s="235">
        <v>2</v>
      </c>
      <c r="G75" s="236" t="s">
        <v>214</v>
      </c>
      <c r="H75" s="237">
        <v>43886</v>
      </c>
      <c r="I75" s="237">
        <v>43887</v>
      </c>
      <c r="J75" s="297">
        <f t="shared" si="2"/>
        <v>1</v>
      </c>
      <c r="K75" s="250"/>
      <c r="L75" s="240"/>
      <c r="M75" s="298">
        <v>12000</v>
      </c>
      <c r="N75" s="304"/>
      <c r="O75" s="300"/>
      <c r="P75" s="301"/>
      <c r="Q75" s="301"/>
      <c r="R75" s="351"/>
      <c r="S75" s="351"/>
      <c r="U75" s="352"/>
      <c r="AA75" s="366"/>
      <c r="AB75" s="367"/>
      <c r="AC75" s="368"/>
      <c r="AD75" s="368"/>
      <c r="AE75" s="368"/>
      <c r="AF75" s="368"/>
      <c r="AG75" s="368"/>
      <c r="AH75" s="368"/>
      <c r="AI75" s="368"/>
      <c r="AJ75" s="368"/>
      <c r="AK75" s="368"/>
      <c r="AL75" s="385"/>
      <c r="AM75" s="368"/>
      <c r="AN75" s="384"/>
      <c r="AO75" s="396"/>
    </row>
    <row r="76" spans="1:41">
      <c r="A76" s="93">
        <v>20</v>
      </c>
      <c r="B76" s="232" t="s">
        <v>350</v>
      </c>
      <c r="C76" s="39"/>
      <c r="D76" s="244" t="s">
        <v>351</v>
      </c>
      <c r="E76" s="242" t="s">
        <v>32</v>
      </c>
      <c r="F76" s="235">
        <v>74</v>
      </c>
      <c r="G76" s="236" t="s">
        <v>214</v>
      </c>
      <c r="H76" s="237">
        <v>43885</v>
      </c>
      <c r="I76" s="237">
        <v>43887</v>
      </c>
      <c r="J76" s="297">
        <f t="shared" si="2"/>
        <v>2</v>
      </c>
      <c r="K76" s="250"/>
      <c r="L76" s="302">
        <v>3453656697</v>
      </c>
      <c r="M76" s="298">
        <v>20442</v>
      </c>
      <c r="N76" s="304"/>
      <c r="O76" s="300"/>
      <c r="P76" s="301"/>
      <c r="Q76" s="301"/>
      <c r="R76" s="351"/>
      <c r="S76" s="351"/>
      <c r="U76" s="352"/>
      <c r="AA76" s="366"/>
      <c r="AB76" s="367"/>
      <c r="AC76" s="368"/>
      <c r="AD76" s="368"/>
      <c r="AE76" s="368"/>
      <c r="AF76" s="368"/>
      <c r="AG76" s="368"/>
      <c r="AH76" s="368"/>
      <c r="AI76" s="368"/>
      <c r="AJ76" s="368"/>
      <c r="AK76" s="368"/>
      <c r="AL76" s="385"/>
      <c r="AM76" s="368"/>
      <c r="AN76" s="384"/>
      <c r="AO76" s="396"/>
    </row>
    <row r="77" spans="1:41">
      <c r="A77" s="93">
        <v>21</v>
      </c>
      <c r="B77" s="94" t="s">
        <v>352</v>
      </c>
      <c r="C77" s="95"/>
      <c r="D77" s="228" t="s">
        <v>323</v>
      </c>
      <c r="E77" s="96" t="s">
        <v>33</v>
      </c>
      <c r="F77" s="97">
        <v>30</v>
      </c>
      <c r="G77" s="229" t="s">
        <v>214</v>
      </c>
      <c r="H77" s="230">
        <v>43888</v>
      </c>
      <c r="I77" s="230">
        <v>43889</v>
      </c>
      <c r="J77" s="288">
        <f t="shared" si="2"/>
        <v>1</v>
      </c>
      <c r="K77" s="250"/>
      <c r="L77" s="148">
        <v>3463546290</v>
      </c>
      <c r="M77" s="259">
        <v>11893</v>
      </c>
      <c r="N77" s="285"/>
      <c r="O77" s="285"/>
      <c r="P77" s="293"/>
      <c r="Q77" s="293"/>
      <c r="R77" s="346"/>
      <c r="S77" s="346"/>
      <c r="U77" s="347"/>
      <c r="AA77" s="311"/>
      <c r="AB77" s="369"/>
      <c r="AC77" s="369"/>
      <c r="AD77" s="370"/>
      <c r="AE77" s="370"/>
      <c r="AF77" s="370"/>
      <c r="AG77" s="370"/>
      <c r="AH77" s="370"/>
      <c r="AI77" s="370"/>
      <c r="AJ77" s="370"/>
      <c r="AK77" s="370"/>
      <c r="AL77" s="385"/>
      <c r="AM77" s="370"/>
      <c r="AN77" s="384"/>
      <c r="AO77" s="394"/>
    </row>
    <row r="78" spans="1:41">
      <c r="A78" s="93">
        <v>22</v>
      </c>
      <c r="B78" s="38" t="s">
        <v>353</v>
      </c>
      <c r="C78" s="95"/>
      <c r="D78" s="228" t="s">
        <v>67</v>
      </c>
      <c r="E78" s="96" t="s">
        <v>33</v>
      </c>
      <c r="F78" s="97">
        <v>24</v>
      </c>
      <c r="G78" s="229" t="s">
        <v>214</v>
      </c>
      <c r="H78" s="230">
        <v>43886</v>
      </c>
      <c r="I78" s="230">
        <v>43889</v>
      </c>
      <c r="J78" s="288">
        <f t="shared" si="2"/>
        <v>3</v>
      </c>
      <c r="K78" s="250"/>
      <c r="L78" s="305">
        <v>3555602250</v>
      </c>
      <c r="M78" s="259">
        <v>12272</v>
      </c>
      <c r="N78" s="285"/>
      <c r="O78" s="285"/>
      <c r="P78" s="293"/>
      <c r="Q78" s="293"/>
      <c r="R78" s="346"/>
      <c r="S78" s="346"/>
      <c r="U78" s="347"/>
      <c r="AA78" s="311"/>
      <c r="AB78" s="369"/>
      <c r="AC78" s="369"/>
      <c r="AD78" s="370"/>
      <c r="AE78" s="370"/>
      <c r="AF78" s="370"/>
      <c r="AG78" s="370"/>
      <c r="AH78" s="370"/>
      <c r="AI78" s="370"/>
      <c r="AJ78" s="370"/>
      <c r="AK78" s="370"/>
      <c r="AL78" s="385"/>
      <c r="AM78" s="370"/>
      <c r="AN78" s="384"/>
      <c r="AO78" s="394"/>
    </row>
    <row r="79" spans="1:41">
      <c r="A79" s="93">
        <v>23</v>
      </c>
      <c r="B79" s="99" t="s">
        <v>354</v>
      </c>
      <c r="C79" s="95" t="s">
        <v>355</v>
      </c>
      <c r="D79" s="228"/>
      <c r="E79" s="96" t="s">
        <v>33</v>
      </c>
      <c r="F79" s="97">
        <v>0</v>
      </c>
      <c r="G79" s="229" t="s">
        <v>214</v>
      </c>
      <c r="H79" s="230">
        <v>43887</v>
      </c>
      <c r="I79" s="230">
        <v>43889</v>
      </c>
      <c r="J79" s="288">
        <f t="shared" si="2"/>
        <v>2</v>
      </c>
      <c r="K79" s="250"/>
      <c r="L79" s="305">
        <v>3555602250</v>
      </c>
      <c r="M79" s="259">
        <v>10935</v>
      </c>
      <c r="N79" s="285"/>
      <c r="O79" s="285"/>
      <c r="P79" s="293"/>
      <c r="Q79" s="293"/>
      <c r="R79" s="346"/>
      <c r="S79" s="346"/>
      <c r="U79" s="347"/>
      <c r="AA79" s="311"/>
      <c r="AB79" s="369"/>
      <c r="AC79" s="369"/>
      <c r="AD79" s="370"/>
      <c r="AE79" s="370"/>
      <c r="AF79" s="370"/>
      <c r="AG79" s="370"/>
      <c r="AH79" s="370"/>
      <c r="AI79" s="370"/>
      <c r="AJ79" s="370"/>
      <c r="AK79" s="370"/>
      <c r="AL79" s="385"/>
      <c r="AM79" s="370"/>
      <c r="AN79" s="384"/>
      <c r="AO79" s="394"/>
    </row>
    <row r="80" spans="1:41">
      <c r="A80" s="93">
        <v>24</v>
      </c>
      <c r="B80" s="221" t="s">
        <v>356</v>
      </c>
      <c r="C80" s="38" t="s">
        <v>342</v>
      </c>
      <c r="D80" s="228"/>
      <c r="E80" s="223" t="s">
        <v>32</v>
      </c>
      <c r="F80" s="245">
        <v>1</v>
      </c>
      <c r="G80" s="229" t="s">
        <v>214</v>
      </c>
      <c r="H80" s="230">
        <v>43888</v>
      </c>
      <c r="I80" s="230">
        <v>43890</v>
      </c>
      <c r="J80" s="288">
        <f t="shared" si="2"/>
        <v>2</v>
      </c>
      <c r="K80" s="250"/>
      <c r="L80" s="289"/>
      <c r="M80" s="259">
        <v>12537</v>
      </c>
      <c r="N80" s="285"/>
      <c r="O80" s="285"/>
      <c r="P80" s="293"/>
      <c r="Q80" s="293"/>
      <c r="R80" s="346"/>
      <c r="S80" s="346"/>
      <c r="U80" s="311"/>
      <c r="AA80" s="311"/>
      <c r="AB80" s="369"/>
      <c r="AC80" s="369"/>
      <c r="AD80" s="370"/>
      <c r="AE80" s="371"/>
      <c r="AF80" s="371"/>
      <c r="AG80" s="371"/>
      <c r="AH80" s="370"/>
      <c r="AI80" s="370"/>
      <c r="AJ80" s="370"/>
      <c r="AK80" s="370"/>
      <c r="AL80" s="385"/>
      <c r="AM80" s="386"/>
      <c r="AN80" s="384"/>
      <c r="AO80" s="371"/>
    </row>
    <row r="81" spans="1:41">
      <c r="A81" s="93">
        <v>25</v>
      </c>
      <c r="B81" s="223" t="s">
        <v>357</v>
      </c>
      <c r="C81" s="39"/>
      <c r="D81" s="95" t="s">
        <v>358</v>
      </c>
      <c r="E81" s="223" t="s">
        <v>32</v>
      </c>
      <c r="F81" s="222">
        <v>17.8891170431211</v>
      </c>
      <c r="G81" s="229" t="s">
        <v>214</v>
      </c>
      <c r="H81" s="70">
        <v>43888</v>
      </c>
      <c r="I81" s="70">
        <v>43890</v>
      </c>
      <c r="J81" s="288">
        <f t="shared" si="2"/>
        <v>2</v>
      </c>
      <c r="K81" s="159"/>
      <c r="L81" s="153" t="s">
        <v>359</v>
      </c>
      <c r="M81" s="149">
        <v>40000</v>
      </c>
      <c r="N81" s="285"/>
      <c r="O81" s="150"/>
      <c r="P81" s="293"/>
      <c r="Q81" s="293"/>
      <c r="R81" s="343"/>
      <c r="S81" s="343"/>
      <c r="U81" s="182"/>
      <c r="AA81" s="311"/>
      <c r="AB81" s="195"/>
      <c r="AC81" s="194"/>
      <c r="AD81" s="195"/>
      <c r="AE81" s="195"/>
      <c r="AF81" s="197"/>
      <c r="AG81" s="195"/>
      <c r="AH81" s="195"/>
      <c r="AI81" s="195"/>
      <c r="AJ81" s="195"/>
      <c r="AK81" s="195"/>
      <c r="AL81" s="385"/>
      <c r="AM81" s="195"/>
      <c r="AN81" s="384"/>
      <c r="AO81" s="393"/>
    </row>
    <row r="82" spans="1:44">
      <c r="A82" s="93">
        <v>26</v>
      </c>
      <c r="B82" s="221" t="s">
        <v>360</v>
      </c>
      <c r="C82" s="39"/>
      <c r="D82" s="72" t="s">
        <v>361</v>
      </c>
      <c r="E82" s="159" t="s">
        <v>32</v>
      </c>
      <c r="F82" s="222">
        <v>60.5530458590007</v>
      </c>
      <c r="G82" s="69" t="s">
        <v>214</v>
      </c>
      <c r="H82" s="68">
        <v>43857</v>
      </c>
      <c r="I82" s="68">
        <v>43863</v>
      </c>
      <c r="J82" s="306">
        <f t="shared" si="2"/>
        <v>6</v>
      </c>
      <c r="K82" s="69" t="s">
        <v>336</v>
      </c>
      <c r="L82" s="69">
        <v>3129922928</v>
      </c>
      <c r="M82" s="307">
        <v>40000</v>
      </c>
      <c r="N82" s="308"/>
      <c r="O82" s="308"/>
      <c r="P82" s="309"/>
      <c r="Q82" s="309"/>
      <c r="R82" s="194"/>
      <c r="S82" s="194"/>
      <c r="U82" s="353"/>
      <c r="AA82" s="372"/>
      <c r="AB82" s="373"/>
      <c r="AC82" s="373"/>
      <c r="AD82" s="373"/>
      <c r="AE82" s="373"/>
      <c r="AF82" s="373"/>
      <c r="AG82" s="373"/>
      <c r="AH82" s="373"/>
      <c r="AI82" s="373"/>
      <c r="AJ82" s="373"/>
      <c r="AK82" s="373"/>
      <c r="AL82" s="387"/>
      <c r="AM82" s="194"/>
      <c r="AN82" s="388"/>
      <c r="AO82" s="194"/>
      <c r="AR82" s="397"/>
    </row>
    <row r="83" spans="1:44">
      <c r="A83" s="93">
        <v>27</v>
      </c>
      <c r="B83" s="246" t="s">
        <v>362</v>
      </c>
      <c r="C83" s="72" t="s">
        <v>153</v>
      </c>
      <c r="D83" s="69"/>
      <c r="E83" s="159" t="s">
        <v>32</v>
      </c>
      <c r="F83" s="247">
        <v>72.5530458590007</v>
      </c>
      <c r="G83" s="69" t="s">
        <v>214</v>
      </c>
      <c r="H83" s="68">
        <v>43861</v>
      </c>
      <c r="I83" s="68">
        <v>43867</v>
      </c>
      <c r="J83" s="306">
        <f t="shared" si="2"/>
        <v>6</v>
      </c>
      <c r="K83" s="69" t="s">
        <v>328</v>
      </c>
      <c r="L83" s="69">
        <v>3133582854</v>
      </c>
      <c r="M83" s="307">
        <v>32526</v>
      </c>
      <c r="N83" s="308"/>
      <c r="O83" s="308"/>
      <c r="P83" s="309"/>
      <c r="Q83" s="309"/>
      <c r="R83" s="194"/>
      <c r="S83" s="194"/>
      <c r="U83" s="353"/>
      <c r="AA83" s="372"/>
      <c r="AB83" s="373"/>
      <c r="AC83" s="373"/>
      <c r="AD83" s="373"/>
      <c r="AE83" s="373"/>
      <c r="AF83" s="373"/>
      <c r="AG83" s="373"/>
      <c r="AH83" s="373"/>
      <c r="AI83" s="373"/>
      <c r="AJ83" s="373"/>
      <c r="AK83" s="373"/>
      <c r="AL83" s="387"/>
      <c r="AM83" s="194"/>
      <c r="AN83" s="388"/>
      <c r="AO83" s="194"/>
      <c r="AR83" s="398"/>
    </row>
    <row r="84" spans="1:44">
      <c r="A84" s="93">
        <v>28</v>
      </c>
      <c r="B84" s="159" t="s">
        <v>363</v>
      </c>
      <c r="C84" s="72" t="s">
        <v>364</v>
      </c>
      <c r="D84" s="69"/>
      <c r="E84" s="159" t="s">
        <v>32</v>
      </c>
      <c r="F84" s="248">
        <v>0</v>
      </c>
      <c r="G84" s="69" t="s">
        <v>214</v>
      </c>
      <c r="H84" s="68">
        <v>43867</v>
      </c>
      <c r="I84" s="68">
        <v>43869</v>
      </c>
      <c r="J84" s="306">
        <f t="shared" si="2"/>
        <v>2</v>
      </c>
      <c r="K84" s="69" t="s">
        <v>365</v>
      </c>
      <c r="L84" s="69">
        <v>3469214999</v>
      </c>
      <c r="M84" s="307">
        <v>10542</v>
      </c>
      <c r="N84" s="308"/>
      <c r="O84" s="308"/>
      <c r="P84" s="309"/>
      <c r="Q84" s="309"/>
      <c r="R84" s="194"/>
      <c r="S84" s="194"/>
      <c r="U84" s="353"/>
      <c r="AA84" s="372"/>
      <c r="AB84" s="373"/>
      <c r="AC84" s="373"/>
      <c r="AD84" s="373"/>
      <c r="AE84" s="373"/>
      <c r="AF84" s="373"/>
      <c r="AG84" s="373"/>
      <c r="AH84" s="373"/>
      <c r="AI84" s="373"/>
      <c r="AJ84" s="373"/>
      <c r="AK84" s="373"/>
      <c r="AL84" s="387"/>
      <c r="AM84" s="194"/>
      <c r="AN84" s="388"/>
      <c r="AO84" s="194"/>
      <c r="AR84" s="194"/>
    </row>
    <row r="85" spans="1:44">
      <c r="A85" s="93">
        <v>29</v>
      </c>
      <c r="B85" s="223" t="s">
        <v>366</v>
      </c>
      <c r="C85" s="228"/>
      <c r="D85" s="228" t="s">
        <v>67</v>
      </c>
      <c r="E85" s="228" t="s">
        <v>33</v>
      </c>
      <c r="F85" s="249">
        <v>38</v>
      </c>
      <c r="G85" s="228" t="s">
        <v>214</v>
      </c>
      <c r="H85" s="230">
        <v>43882</v>
      </c>
      <c r="I85" s="230">
        <v>43884</v>
      </c>
      <c r="J85" s="306">
        <f t="shared" si="2"/>
        <v>2</v>
      </c>
      <c r="K85" s="310" t="s">
        <v>365</v>
      </c>
      <c r="L85" s="223">
        <v>3465249121</v>
      </c>
      <c r="M85" s="295">
        <v>24000</v>
      </c>
      <c r="N85" s="311"/>
      <c r="O85" s="311"/>
      <c r="P85" s="312"/>
      <c r="Q85" s="312"/>
      <c r="R85" s="311"/>
      <c r="S85" s="311"/>
      <c r="U85" s="311"/>
      <c r="AA85" s="374"/>
      <c r="AB85" s="364"/>
      <c r="AC85" s="364"/>
      <c r="AD85" s="364"/>
      <c r="AE85" s="364"/>
      <c r="AF85" s="364"/>
      <c r="AG85" s="364"/>
      <c r="AH85" s="364"/>
      <c r="AI85" s="364"/>
      <c r="AJ85" s="364"/>
      <c r="AK85" s="364"/>
      <c r="AL85" s="389"/>
      <c r="AM85" s="364"/>
      <c r="AN85" s="390"/>
      <c r="AO85" s="311"/>
      <c r="AR85" s="194"/>
    </row>
    <row r="86" spans="1:41">
      <c r="A86" s="93">
        <v>30</v>
      </c>
      <c r="B86" s="221" t="s">
        <v>367</v>
      </c>
      <c r="C86" s="65" t="s">
        <v>153</v>
      </c>
      <c r="D86" s="250"/>
      <c r="E86" s="159" t="s">
        <v>33</v>
      </c>
      <c r="F86" s="224">
        <v>79.5537303216975</v>
      </c>
      <c r="G86" s="251" t="s">
        <v>279</v>
      </c>
      <c r="H86" s="251">
        <v>43881</v>
      </c>
      <c r="I86" s="251">
        <v>43883</v>
      </c>
      <c r="J86" s="115">
        <f t="shared" si="2"/>
        <v>2</v>
      </c>
      <c r="K86" s="64" t="s">
        <v>368</v>
      </c>
      <c r="L86" s="313">
        <v>34488077</v>
      </c>
      <c r="M86" s="138">
        <v>3615</v>
      </c>
      <c r="N86" s="314"/>
      <c r="O86" s="311"/>
      <c r="P86" s="312"/>
      <c r="Q86" s="312"/>
      <c r="R86" s="311"/>
      <c r="S86" s="354"/>
      <c r="U86" s="355"/>
      <c r="AA86" s="375"/>
      <c r="AB86" s="376"/>
      <c r="AC86" s="377"/>
      <c r="AD86" s="377"/>
      <c r="AE86" s="170"/>
      <c r="AF86" s="377"/>
      <c r="AG86" s="377"/>
      <c r="AH86" s="377"/>
      <c r="AI86" s="377"/>
      <c r="AJ86" s="377"/>
      <c r="AK86" s="377"/>
      <c r="AL86" s="389"/>
      <c r="AM86" s="391"/>
      <c r="AN86" s="391"/>
      <c r="AO86" s="399"/>
    </row>
    <row r="87" spans="1:41">
      <c r="A87" s="93">
        <v>31</v>
      </c>
      <c r="B87" s="252" t="s">
        <v>369</v>
      </c>
      <c r="C87" s="72" t="s">
        <v>370</v>
      </c>
      <c r="D87" s="72"/>
      <c r="E87" s="98" t="s">
        <v>33</v>
      </c>
      <c r="F87" s="253">
        <v>60</v>
      </c>
      <c r="G87" s="98" t="s">
        <v>214</v>
      </c>
      <c r="H87" s="70">
        <v>43855</v>
      </c>
      <c r="I87" s="70">
        <v>43863</v>
      </c>
      <c r="J87" s="147">
        <f t="shared" si="2"/>
        <v>8</v>
      </c>
      <c r="K87" s="72" t="s">
        <v>371</v>
      </c>
      <c r="L87" s="69" t="s">
        <v>372</v>
      </c>
      <c r="M87" s="155">
        <v>40000</v>
      </c>
      <c r="N87" s="157"/>
      <c r="O87" s="157"/>
      <c r="P87" s="315"/>
      <c r="Q87" s="315"/>
      <c r="R87" s="219"/>
      <c r="S87" s="219"/>
      <c r="U87" s="353"/>
      <c r="AA87" s="378"/>
      <c r="AB87" s="197"/>
      <c r="AC87" s="197"/>
      <c r="AD87" s="379"/>
      <c r="AE87" s="379"/>
      <c r="AF87" s="379"/>
      <c r="AG87" s="379"/>
      <c r="AH87" s="379"/>
      <c r="AI87" s="379"/>
      <c r="AJ87" s="379"/>
      <c r="AK87" s="379"/>
      <c r="AL87" s="215"/>
      <c r="AM87" s="197"/>
      <c r="AN87" s="215"/>
      <c r="AO87" s="393"/>
    </row>
    <row r="88" spans="1:41">
      <c r="A88" s="93">
        <v>32</v>
      </c>
      <c r="B88" s="254" t="s">
        <v>373</v>
      </c>
      <c r="C88" s="254" t="s">
        <v>155</v>
      </c>
      <c r="D88" s="64"/>
      <c r="E88" s="226" t="s">
        <v>33</v>
      </c>
      <c r="F88" s="255">
        <v>31</v>
      </c>
      <c r="G88" s="226" t="s">
        <v>214</v>
      </c>
      <c r="H88" s="227">
        <v>43877</v>
      </c>
      <c r="I88" s="227">
        <v>43880</v>
      </c>
      <c r="J88" s="282">
        <f t="shared" si="2"/>
        <v>3</v>
      </c>
      <c r="K88" s="316" t="s">
        <v>371</v>
      </c>
      <c r="L88" s="316" t="s">
        <v>372</v>
      </c>
      <c r="M88" s="284">
        <v>12152</v>
      </c>
      <c r="N88" s="286"/>
      <c r="O88" s="286"/>
      <c r="P88" s="287"/>
      <c r="Q88" s="287"/>
      <c r="R88" s="356"/>
      <c r="S88" s="356"/>
      <c r="U88" s="357"/>
      <c r="AA88" s="380"/>
      <c r="AB88" s="362"/>
      <c r="AC88" s="362"/>
      <c r="AD88" s="381"/>
      <c r="AE88" s="381"/>
      <c r="AF88" s="381"/>
      <c r="AG88" s="381"/>
      <c r="AH88" s="381"/>
      <c r="AI88" s="381"/>
      <c r="AJ88" s="381"/>
      <c r="AK88" s="381"/>
      <c r="AL88" s="383"/>
      <c r="AM88" s="362"/>
      <c r="AN88" s="383"/>
      <c r="AO88" s="400"/>
    </row>
    <row r="89" spans="1:41">
      <c r="A89" s="93">
        <v>33</v>
      </c>
      <c r="B89" s="69" t="s">
        <v>374</v>
      </c>
      <c r="C89" s="64" t="s">
        <v>375</v>
      </c>
      <c r="D89" s="54"/>
      <c r="E89" s="256" t="s">
        <v>32</v>
      </c>
      <c r="F89" s="73">
        <v>3</v>
      </c>
      <c r="G89" s="64" t="s">
        <v>214</v>
      </c>
      <c r="H89" s="257">
        <v>43859</v>
      </c>
      <c r="I89" s="257">
        <v>43862</v>
      </c>
      <c r="J89" s="147">
        <v>3</v>
      </c>
      <c r="K89" s="317"/>
      <c r="L89" s="39"/>
      <c r="M89" s="318">
        <v>17239</v>
      </c>
      <c r="O89" s="206"/>
      <c r="P89" s="319"/>
      <c r="V89" s="358"/>
      <c r="W89" s="358"/>
      <c r="X89" s="358"/>
      <c r="Y89" s="358"/>
      <c r="Z89" s="358"/>
      <c r="AA89" s="358"/>
      <c r="AB89" s="358"/>
      <c r="AC89" s="358"/>
      <c r="AD89" s="358"/>
      <c r="AE89" s="358"/>
      <c r="AF89" s="172"/>
      <c r="AG89" s="358"/>
      <c r="AH89" s="392"/>
      <c r="AI89" s="110"/>
      <c r="AL89" s="110"/>
      <c r="AN89" s="211"/>
      <c r="AO89" s="110"/>
    </row>
    <row r="90" spans="1:41">
      <c r="A90" s="93">
        <v>34</v>
      </c>
      <c r="B90" s="223" t="s">
        <v>376</v>
      </c>
      <c r="C90" s="39"/>
      <c r="D90" s="64" t="s">
        <v>73</v>
      </c>
      <c r="E90" s="258" t="s">
        <v>32</v>
      </c>
      <c r="F90" s="259">
        <v>37</v>
      </c>
      <c r="G90" s="64" t="s">
        <v>214</v>
      </c>
      <c r="H90" s="230">
        <v>43864</v>
      </c>
      <c r="I90" s="230">
        <v>43866</v>
      </c>
      <c r="J90" s="147">
        <v>2</v>
      </c>
      <c r="K90" s="54"/>
      <c r="L90" s="320"/>
      <c r="M90" s="291">
        <v>15998</v>
      </c>
      <c r="O90" s="206"/>
      <c r="P90" s="319"/>
      <c r="V90" s="358"/>
      <c r="W90" s="358"/>
      <c r="X90" s="358"/>
      <c r="Y90" s="358"/>
      <c r="Z90" s="358"/>
      <c r="AA90" s="358"/>
      <c r="AB90" s="358"/>
      <c r="AC90" s="358"/>
      <c r="AD90" s="358"/>
      <c r="AE90" s="358"/>
      <c r="AF90" s="172"/>
      <c r="AG90" s="358"/>
      <c r="AH90" s="392"/>
      <c r="AI90" s="110"/>
      <c r="AL90" s="110"/>
      <c r="AN90" s="211"/>
      <c r="AO90" s="110"/>
    </row>
    <row r="91" spans="1:41">
      <c r="A91" s="93">
        <v>35</v>
      </c>
      <c r="B91" s="223" t="s">
        <v>377</v>
      </c>
      <c r="C91" s="260" t="s">
        <v>83</v>
      </c>
      <c r="D91" s="261"/>
      <c r="E91" s="258" t="s">
        <v>33</v>
      </c>
      <c r="F91" s="259">
        <v>81</v>
      </c>
      <c r="G91" s="64" t="s">
        <v>214</v>
      </c>
      <c r="H91" s="262">
        <v>43864</v>
      </c>
      <c r="I91" s="262">
        <v>43868</v>
      </c>
      <c r="J91" s="147">
        <v>4</v>
      </c>
      <c r="K91" s="54"/>
      <c r="L91" s="320"/>
      <c r="M91" s="291">
        <v>17894</v>
      </c>
      <c r="O91" s="206"/>
      <c r="V91" s="358"/>
      <c r="W91" s="358"/>
      <c r="X91" s="358"/>
      <c r="Y91" s="358"/>
      <c r="Z91" s="358"/>
      <c r="AA91" s="358"/>
      <c r="AB91" s="358"/>
      <c r="AC91" s="358"/>
      <c r="AD91" s="358"/>
      <c r="AE91" s="358"/>
      <c r="AF91" s="172"/>
      <c r="AG91" s="358"/>
      <c r="AH91" s="392"/>
      <c r="AI91" s="110"/>
      <c r="AL91" s="110"/>
      <c r="AN91" s="211"/>
      <c r="AO91" s="110"/>
    </row>
    <row r="92" spans="1:41">
      <c r="A92" s="93">
        <v>36</v>
      </c>
      <c r="B92" s="223" t="s">
        <v>378</v>
      </c>
      <c r="C92" s="39"/>
      <c r="D92" s="64" t="s">
        <v>379</v>
      </c>
      <c r="E92" s="258" t="s">
        <v>33</v>
      </c>
      <c r="F92" s="259">
        <v>64</v>
      </c>
      <c r="G92" s="258" t="s">
        <v>214</v>
      </c>
      <c r="H92" s="263">
        <v>43865</v>
      </c>
      <c r="I92" s="263">
        <v>43868</v>
      </c>
      <c r="J92" s="147">
        <v>3</v>
      </c>
      <c r="K92" s="54"/>
      <c r="L92" s="317"/>
      <c r="M92" s="321">
        <v>13855</v>
      </c>
      <c r="O92" s="206"/>
      <c r="V92" s="358"/>
      <c r="W92" s="358"/>
      <c r="X92" s="358"/>
      <c r="Y92" s="358"/>
      <c r="Z92" s="358"/>
      <c r="AA92" s="358"/>
      <c r="AB92" s="358"/>
      <c r="AC92" s="358"/>
      <c r="AD92" s="358"/>
      <c r="AE92" s="358"/>
      <c r="AF92" s="172"/>
      <c r="AG92" s="358"/>
      <c r="AH92" s="392"/>
      <c r="AI92" s="110"/>
      <c r="AL92" s="110"/>
      <c r="AN92" s="211"/>
      <c r="AO92" s="110"/>
    </row>
    <row r="93" spans="1:41">
      <c r="A93" s="93">
        <v>37</v>
      </c>
      <c r="B93" s="223" t="s">
        <v>380</v>
      </c>
      <c r="C93" s="64" t="s">
        <v>355</v>
      </c>
      <c r="D93" s="261"/>
      <c r="E93" s="258" t="s">
        <v>32</v>
      </c>
      <c r="F93" s="259">
        <v>10</v>
      </c>
      <c r="G93" s="64" t="s">
        <v>214</v>
      </c>
      <c r="H93" s="230">
        <v>43867</v>
      </c>
      <c r="I93" s="230">
        <v>43868</v>
      </c>
      <c r="J93" s="147">
        <v>1</v>
      </c>
      <c r="K93" s="54"/>
      <c r="L93" s="317"/>
      <c r="M93" s="321">
        <v>26060</v>
      </c>
      <c r="O93" s="206"/>
      <c r="P93" s="319"/>
      <c r="V93" s="358"/>
      <c r="W93" s="358"/>
      <c r="X93" s="358"/>
      <c r="Y93" s="358"/>
      <c r="Z93" s="358"/>
      <c r="AA93" s="358"/>
      <c r="AB93" s="358"/>
      <c r="AC93" s="358"/>
      <c r="AD93" s="358"/>
      <c r="AE93" s="358"/>
      <c r="AF93" s="172"/>
      <c r="AG93" s="358"/>
      <c r="AH93" s="392"/>
      <c r="AI93" s="110"/>
      <c r="AL93" s="110"/>
      <c r="AN93" s="211"/>
      <c r="AO93" s="110"/>
    </row>
    <row r="94" ht="15.75" customHeight="1" spans="1:41">
      <c r="A94" s="93">
        <v>38</v>
      </c>
      <c r="B94" s="223" t="s">
        <v>381</v>
      </c>
      <c r="C94" s="39"/>
      <c r="D94" s="64" t="s">
        <v>382</v>
      </c>
      <c r="E94" s="258" t="s">
        <v>33</v>
      </c>
      <c r="F94" s="259">
        <v>73</v>
      </c>
      <c r="G94" s="64" t="s">
        <v>214</v>
      </c>
      <c r="H94" s="230">
        <v>43864</v>
      </c>
      <c r="I94" s="230">
        <v>43868</v>
      </c>
      <c r="J94" s="147">
        <v>4</v>
      </c>
      <c r="K94" s="54"/>
      <c r="L94" s="317"/>
      <c r="M94" s="321">
        <v>29065</v>
      </c>
      <c r="O94" s="206"/>
      <c r="P94" s="319"/>
      <c r="V94" s="358"/>
      <c r="W94" s="358"/>
      <c r="X94" s="358"/>
      <c r="Y94" s="358"/>
      <c r="Z94" s="358"/>
      <c r="AA94" s="358"/>
      <c r="AB94" s="358"/>
      <c r="AC94" s="358"/>
      <c r="AD94" s="358"/>
      <c r="AE94" s="358"/>
      <c r="AF94" s="172"/>
      <c r="AG94" s="358"/>
      <c r="AH94" s="392"/>
      <c r="AI94" s="110"/>
      <c r="AL94" s="110"/>
      <c r="AN94" s="211"/>
      <c r="AO94" s="110"/>
    </row>
    <row r="95" spans="1:41">
      <c r="A95" s="93">
        <v>39</v>
      </c>
      <c r="B95" s="159" t="s">
        <v>383</v>
      </c>
      <c r="C95" s="39"/>
      <c r="D95" s="64" t="s">
        <v>384</v>
      </c>
      <c r="E95" s="72" t="s">
        <v>385</v>
      </c>
      <c r="F95" s="264">
        <v>44</v>
      </c>
      <c r="G95" s="64" t="s">
        <v>214</v>
      </c>
      <c r="H95" s="230">
        <v>43867</v>
      </c>
      <c r="I95" s="230">
        <v>43869</v>
      </c>
      <c r="J95" s="147">
        <v>2</v>
      </c>
      <c r="K95" s="54"/>
      <c r="L95" s="317"/>
      <c r="M95" s="321">
        <v>37397</v>
      </c>
      <c r="O95" s="206"/>
      <c r="P95" s="319"/>
      <c r="V95" s="358"/>
      <c r="W95" s="358"/>
      <c r="X95" s="358"/>
      <c r="Y95" s="358"/>
      <c r="Z95" s="358"/>
      <c r="AA95" s="358"/>
      <c r="AB95" s="358"/>
      <c r="AC95" s="358"/>
      <c r="AD95" s="358"/>
      <c r="AE95" s="358"/>
      <c r="AF95" s="172"/>
      <c r="AG95" s="358"/>
      <c r="AH95" s="392"/>
      <c r="AI95" s="110"/>
      <c r="AL95" s="110"/>
      <c r="AN95" s="211"/>
      <c r="AO95" s="110"/>
    </row>
    <row r="96" ht="15.75" customHeight="1" spans="1:41">
      <c r="A96" s="93">
        <v>40</v>
      </c>
      <c r="B96" s="159" t="s">
        <v>386</v>
      </c>
      <c r="C96" s="64" t="s">
        <v>375</v>
      </c>
      <c r="D96" s="261"/>
      <c r="E96" s="72" t="s">
        <v>385</v>
      </c>
      <c r="F96" s="264">
        <v>85</v>
      </c>
      <c r="G96" s="64" t="s">
        <v>214</v>
      </c>
      <c r="H96" s="230">
        <v>43868</v>
      </c>
      <c r="I96" s="230">
        <v>43871</v>
      </c>
      <c r="J96" s="147">
        <v>3</v>
      </c>
      <c r="K96" s="54"/>
      <c r="L96" s="317"/>
      <c r="M96" s="291">
        <v>16898</v>
      </c>
      <c r="O96" s="206"/>
      <c r="P96" s="319"/>
      <c r="V96" s="358"/>
      <c r="W96" s="358"/>
      <c r="X96" s="358"/>
      <c r="Y96" s="358"/>
      <c r="Z96" s="358"/>
      <c r="AA96" s="358"/>
      <c r="AB96" s="358"/>
      <c r="AC96" s="358"/>
      <c r="AD96" s="358"/>
      <c r="AE96" s="358"/>
      <c r="AF96" s="172"/>
      <c r="AG96" s="358"/>
      <c r="AH96" s="392"/>
      <c r="AI96" s="110"/>
      <c r="AL96" s="110"/>
      <c r="AN96" s="211"/>
      <c r="AO96" s="110"/>
    </row>
    <row r="97" spans="1:41">
      <c r="A97" s="93">
        <v>41</v>
      </c>
      <c r="B97" s="159" t="s">
        <v>387</v>
      </c>
      <c r="C97" s="64" t="s">
        <v>232</v>
      </c>
      <c r="D97" s="265"/>
      <c r="E97" s="72" t="s">
        <v>385</v>
      </c>
      <c r="F97" s="264">
        <v>86</v>
      </c>
      <c r="G97" s="64" t="s">
        <v>214</v>
      </c>
      <c r="H97" s="230">
        <v>43868</v>
      </c>
      <c r="I97" s="230">
        <v>43871</v>
      </c>
      <c r="J97" s="147">
        <v>3</v>
      </c>
      <c r="K97" s="54"/>
      <c r="L97" s="317"/>
      <c r="M97" s="291">
        <v>32409</v>
      </c>
      <c r="O97" s="206"/>
      <c r="V97" s="358"/>
      <c r="W97" s="358"/>
      <c r="X97" s="358"/>
      <c r="Y97" s="358"/>
      <c r="Z97" s="358"/>
      <c r="AA97" s="358"/>
      <c r="AB97" s="358"/>
      <c r="AC97" s="358"/>
      <c r="AD97" s="358"/>
      <c r="AE97" s="358"/>
      <c r="AF97" s="172"/>
      <c r="AG97" s="358"/>
      <c r="AH97" s="392"/>
      <c r="AI97" s="110"/>
      <c r="AL97" s="110"/>
      <c r="AN97" s="211"/>
      <c r="AO97" s="110"/>
    </row>
    <row r="98" spans="1:41">
      <c r="A98" s="93">
        <v>42</v>
      </c>
      <c r="B98" s="232" t="s">
        <v>388</v>
      </c>
      <c r="C98" s="231" t="s">
        <v>364</v>
      </c>
      <c r="D98" s="266"/>
      <c r="E98" s="250" t="s">
        <v>33</v>
      </c>
      <c r="F98" s="267">
        <v>39</v>
      </c>
      <c r="G98" s="64" t="s">
        <v>214</v>
      </c>
      <c r="H98" s="251">
        <v>43871</v>
      </c>
      <c r="I98" s="251">
        <v>43873</v>
      </c>
      <c r="J98" s="147">
        <v>2</v>
      </c>
      <c r="K98" s="261"/>
      <c r="L98" s="322"/>
      <c r="M98" s="323">
        <v>5943</v>
      </c>
      <c r="O98" s="206"/>
      <c r="V98" s="358"/>
      <c r="W98" s="358"/>
      <c r="X98" s="358"/>
      <c r="Y98" s="358"/>
      <c r="Z98" s="358"/>
      <c r="AA98" s="358"/>
      <c r="AB98" s="358"/>
      <c r="AC98" s="358"/>
      <c r="AD98" s="358"/>
      <c r="AE98" s="358"/>
      <c r="AF98" s="172"/>
      <c r="AG98" s="358"/>
      <c r="AH98" s="392"/>
      <c r="AI98" s="110"/>
      <c r="AL98" s="110"/>
      <c r="AN98" s="211"/>
      <c r="AO98" s="110"/>
    </row>
    <row r="99" ht="15.75" customHeight="1" spans="1:41">
      <c r="A99" s="93">
        <v>43</v>
      </c>
      <c r="B99" s="159" t="s">
        <v>389</v>
      </c>
      <c r="C99" s="39"/>
      <c r="D99" s="258" t="s">
        <v>390</v>
      </c>
      <c r="E99" s="72" t="s">
        <v>32</v>
      </c>
      <c r="F99" s="268">
        <v>55</v>
      </c>
      <c r="G99" s="38" t="s">
        <v>214</v>
      </c>
      <c r="H99" s="257">
        <v>43871</v>
      </c>
      <c r="I99" s="257">
        <v>43874</v>
      </c>
      <c r="J99" s="147">
        <v>3</v>
      </c>
      <c r="K99" s="269"/>
      <c r="L99" s="324"/>
      <c r="M99" s="325">
        <v>11552</v>
      </c>
      <c r="O99" s="206"/>
      <c r="V99" s="358"/>
      <c r="W99" s="358"/>
      <c r="X99" s="358"/>
      <c r="Y99" s="358"/>
      <c r="Z99" s="358"/>
      <c r="AA99" s="358"/>
      <c r="AB99" s="358"/>
      <c r="AC99" s="358"/>
      <c r="AD99" s="358"/>
      <c r="AE99" s="358"/>
      <c r="AF99" s="172"/>
      <c r="AG99" s="358"/>
      <c r="AH99" s="392"/>
      <c r="AI99" s="110"/>
      <c r="AL99" s="110"/>
      <c r="AN99" s="211"/>
      <c r="AO99" s="110"/>
    </row>
    <row r="100" spans="1:41">
      <c r="A100" s="93">
        <v>44</v>
      </c>
      <c r="B100" s="159" t="s">
        <v>391</v>
      </c>
      <c r="C100" s="228" t="s">
        <v>392</v>
      </c>
      <c r="D100" s="269"/>
      <c r="E100" s="72" t="s">
        <v>33</v>
      </c>
      <c r="F100" s="268">
        <v>70</v>
      </c>
      <c r="G100" s="38" t="s">
        <v>214</v>
      </c>
      <c r="H100" s="257">
        <v>43873</v>
      </c>
      <c r="I100" s="257">
        <v>43876</v>
      </c>
      <c r="J100" s="147">
        <v>3</v>
      </c>
      <c r="K100" s="269"/>
      <c r="L100" s="326"/>
      <c r="M100" s="325">
        <v>4563</v>
      </c>
      <c r="O100" s="206"/>
      <c r="V100" s="358"/>
      <c r="W100" s="358"/>
      <c r="X100" s="358"/>
      <c r="Y100" s="358"/>
      <c r="Z100" s="358"/>
      <c r="AA100" s="358"/>
      <c r="AB100" s="358"/>
      <c r="AC100" s="358"/>
      <c r="AD100" s="358"/>
      <c r="AE100" s="358"/>
      <c r="AF100" s="172"/>
      <c r="AG100" s="358"/>
      <c r="AH100" s="392"/>
      <c r="AI100" s="110"/>
      <c r="AL100" s="110"/>
      <c r="AN100" s="211"/>
      <c r="AO100" s="110"/>
    </row>
    <row r="101" spans="1:41">
      <c r="A101" s="93">
        <v>45</v>
      </c>
      <c r="B101" s="159" t="s">
        <v>393</v>
      </c>
      <c r="C101" s="228" t="s">
        <v>394</v>
      </c>
      <c r="D101" s="269"/>
      <c r="E101" s="270" t="s">
        <v>33</v>
      </c>
      <c r="F101" s="264">
        <v>60</v>
      </c>
      <c r="G101" s="64" t="s">
        <v>214</v>
      </c>
      <c r="H101" s="230">
        <v>43879</v>
      </c>
      <c r="I101" s="230">
        <v>43882</v>
      </c>
      <c r="J101" s="147">
        <v>3</v>
      </c>
      <c r="K101" s="261"/>
      <c r="L101" s="326"/>
      <c r="M101" s="291">
        <v>7843</v>
      </c>
      <c r="O101" s="206"/>
      <c r="V101" s="358"/>
      <c r="W101" s="358"/>
      <c r="X101" s="358"/>
      <c r="Y101" s="358"/>
      <c r="Z101" s="358"/>
      <c r="AA101" s="358"/>
      <c r="AB101" s="358"/>
      <c r="AC101" s="358"/>
      <c r="AD101" s="358"/>
      <c r="AE101" s="358"/>
      <c r="AF101" s="172"/>
      <c r="AG101" s="358"/>
      <c r="AH101" s="392"/>
      <c r="AI101" s="110"/>
      <c r="AL101" s="110"/>
      <c r="AN101" s="211"/>
      <c r="AO101" s="110"/>
    </row>
    <row r="102" spans="1:41">
      <c r="A102" s="93">
        <v>46</v>
      </c>
      <c r="B102" s="159" t="s">
        <v>395</v>
      </c>
      <c r="C102" s="231" t="s">
        <v>157</v>
      </c>
      <c r="D102" s="269"/>
      <c r="E102" s="270" t="s">
        <v>32</v>
      </c>
      <c r="F102" s="264">
        <v>77</v>
      </c>
      <c r="G102" s="64" t="s">
        <v>214</v>
      </c>
      <c r="H102" s="230">
        <v>43882</v>
      </c>
      <c r="I102" s="230">
        <v>43883</v>
      </c>
      <c r="J102" s="147">
        <v>1</v>
      </c>
      <c r="K102" s="261"/>
      <c r="L102" s="326"/>
      <c r="M102" s="291">
        <v>7302</v>
      </c>
      <c r="O102" s="206"/>
      <c r="V102" s="358"/>
      <c r="W102" s="358"/>
      <c r="X102" s="358"/>
      <c r="Y102" s="358"/>
      <c r="Z102" s="358"/>
      <c r="AA102" s="358"/>
      <c r="AB102" s="358"/>
      <c r="AC102" s="358"/>
      <c r="AD102" s="358"/>
      <c r="AE102" s="358"/>
      <c r="AF102" s="172"/>
      <c r="AG102" s="358"/>
      <c r="AH102" s="392"/>
      <c r="AI102" s="110"/>
      <c r="AL102" s="110"/>
      <c r="AN102" s="211"/>
      <c r="AO102" s="110"/>
    </row>
    <row r="103" spans="1:41">
      <c r="A103" s="93">
        <v>47</v>
      </c>
      <c r="B103" s="223" t="s">
        <v>396</v>
      </c>
      <c r="C103" s="231" t="s">
        <v>364</v>
      </c>
      <c r="D103" s="269"/>
      <c r="E103" s="72" t="s">
        <v>385</v>
      </c>
      <c r="F103" s="264">
        <v>50</v>
      </c>
      <c r="G103" s="64" t="s">
        <v>214</v>
      </c>
      <c r="H103" s="263">
        <v>43885</v>
      </c>
      <c r="I103" s="263">
        <v>43889</v>
      </c>
      <c r="J103" s="147">
        <v>4</v>
      </c>
      <c r="K103" s="261"/>
      <c r="L103" s="326"/>
      <c r="M103" s="321">
        <v>9755</v>
      </c>
      <c r="O103" s="206"/>
      <c r="V103" s="358"/>
      <c r="W103" s="358"/>
      <c r="X103" s="358"/>
      <c r="Y103" s="358"/>
      <c r="Z103" s="358"/>
      <c r="AA103" s="358"/>
      <c r="AB103" s="358"/>
      <c r="AC103" s="358"/>
      <c r="AD103" s="358"/>
      <c r="AE103" s="358"/>
      <c r="AF103" s="172"/>
      <c r="AG103" s="358"/>
      <c r="AH103" s="392"/>
      <c r="AI103" s="110"/>
      <c r="AL103" s="110"/>
      <c r="AN103" s="211"/>
      <c r="AO103" s="110"/>
    </row>
    <row r="104" spans="1:41">
      <c r="A104" s="93">
        <v>48</v>
      </c>
      <c r="B104" s="223" t="s">
        <v>397</v>
      </c>
      <c r="C104" s="72" t="s">
        <v>398</v>
      </c>
      <c r="D104" s="266"/>
      <c r="E104" s="72" t="s">
        <v>385</v>
      </c>
      <c r="F104" s="264">
        <v>45</v>
      </c>
      <c r="G104" s="64" t="s">
        <v>214</v>
      </c>
      <c r="H104" s="263">
        <v>43887</v>
      </c>
      <c r="I104" s="263">
        <v>43890</v>
      </c>
      <c r="J104" s="147">
        <v>3</v>
      </c>
      <c r="K104" s="261"/>
      <c r="L104" s="327"/>
      <c r="M104" s="321">
        <v>9730</v>
      </c>
      <c r="O104" s="206"/>
      <c r="V104" s="358"/>
      <c r="W104" s="358"/>
      <c r="X104" s="358"/>
      <c r="Y104" s="358"/>
      <c r="Z104" s="358"/>
      <c r="AA104" s="358"/>
      <c r="AB104" s="358"/>
      <c r="AC104" s="358"/>
      <c r="AD104" s="358"/>
      <c r="AE104" s="358"/>
      <c r="AF104" s="172"/>
      <c r="AG104" s="358"/>
      <c r="AH104" s="392"/>
      <c r="AI104" s="110"/>
      <c r="AL104" s="110"/>
      <c r="AN104" s="211"/>
      <c r="AO104" s="110"/>
    </row>
    <row r="105" spans="1:41">
      <c r="A105" s="93">
        <v>49</v>
      </c>
      <c r="B105" s="223" t="s">
        <v>399</v>
      </c>
      <c r="C105" s="72" t="s">
        <v>400</v>
      </c>
      <c r="D105" s="261"/>
      <c r="E105" s="72" t="s">
        <v>385</v>
      </c>
      <c r="F105" s="264">
        <v>5</v>
      </c>
      <c r="G105" s="64" t="s">
        <v>214</v>
      </c>
      <c r="H105" s="263">
        <v>43889</v>
      </c>
      <c r="I105" s="263">
        <v>43890</v>
      </c>
      <c r="J105" s="147">
        <v>1</v>
      </c>
      <c r="K105" s="261"/>
      <c r="L105" s="328"/>
      <c r="M105" s="321">
        <v>11121</v>
      </c>
      <c r="O105" s="206"/>
      <c r="V105" s="358"/>
      <c r="W105" s="358"/>
      <c r="X105" s="359"/>
      <c r="Y105" s="359"/>
      <c r="Z105" s="359"/>
      <c r="AA105" s="359"/>
      <c r="AB105" s="359"/>
      <c r="AC105" s="359"/>
      <c r="AD105" s="359"/>
      <c r="AE105" s="359"/>
      <c r="AF105" s="172"/>
      <c r="AG105" s="359"/>
      <c r="AH105" s="392"/>
      <c r="AI105" s="110"/>
      <c r="AL105" s="110"/>
      <c r="AN105" s="211"/>
      <c r="AO105" s="110"/>
    </row>
    <row r="106" spans="1:41">
      <c r="A106" s="93">
        <v>50</v>
      </c>
      <c r="B106" s="223" t="s">
        <v>401</v>
      </c>
      <c r="C106" s="72" t="s">
        <v>375</v>
      </c>
      <c r="D106" s="269"/>
      <c r="E106" s="72" t="s">
        <v>385</v>
      </c>
      <c r="F106" s="264">
        <v>68</v>
      </c>
      <c r="G106" s="64" t="s">
        <v>214</v>
      </c>
      <c r="H106" s="263">
        <v>43885</v>
      </c>
      <c r="I106" s="263">
        <v>43890</v>
      </c>
      <c r="J106" s="147">
        <v>5</v>
      </c>
      <c r="K106" s="54"/>
      <c r="L106" s="329"/>
      <c r="M106" s="321">
        <v>32409</v>
      </c>
      <c r="O106" s="206"/>
      <c r="V106" s="358"/>
      <c r="W106" s="358"/>
      <c r="X106" s="359"/>
      <c r="Y106" s="359"/>
      <c r="Z106" s="359"/>
      <c r="AA106" s="359"/>
      <c r="AB106" s="359"/>
      <c r="AC106" s="359"/>
      <c r="AD106" s="359"/>
      <c r="AE106" s="359"/>
      <c r="AF106" s="172"/>
      <c r="AG106" s="359"/>
      <c r="AH106" s="392"/>
      <c r="AI106" s="110"/>
      <c r="AL106" s="110"/>
      <c r="AN106" s="211"/>
      <c r="AO106" s="110"/>
    </row>
    <row r="107" spans="1:41">
      <c r="A107" s="93">
        <v>51</v>
      </c>
      <c r="B107" s="223" t="s">
        <v>402</v>
      </c>
      <c r="C107" s="231" t="s">
        <v>236</v>
      </c>
      <c r="D107" s="269"/>
      <c r="E107" s="64" t="s">
        <v>33</v>
      </c>
      <c r="F107" s="271">
        <v>70</v>
      </c>
      <c r="G107" s="98" t="s">
        <v>214</v>
      </c>
      <c r="H107" s="257">
        <v>43883</v>
      </c>
      <c r="I107" s="257">
        <v>43885</v>
      </c>
      <c r="J107" s="330">
        <v>2</v>
      </c>
      <c r="K107" s="331"/>
      <c r="L107" s="328"/>
      <c r="M107" s="318">
        <v>9423</v>
      </c>
      <c r="O107" s="206"/>
      <c r="V107" s="359"/>
      <c r="W107" s="358"/>
      <c r="X107" s="359"/>
      <c r="Y107" s="359"/>
      <c r="Z107" s="359"/>
      <c r="AA107" s="359"/>
      <c r="AB107" s="359"/>
      <c r="AC107" s="359"/>
      <c r="AD107" s="359"/>
      <c r="AE107" s="359"/>
      <c r="AF107" s="172"/>
      <c r="AG107" s="359"/>
      <c r="AH107" s="392"/>
      <c r="AI107" s="110"/>
      <c r="AL107" s="110"/>
      <c r="AN107" s="211"/>
      <c r="AO107" s="110"/>
    </row>
    <row r="108" spans="1:41">
      <c r="A108" s="93">
        <v>52</v>
      </c>
      <c r="B108" s="232" t="s">
        <v>403</v>
      </c>
      <c r="C108" s="231" t="s">
        <v>364</v>
      </c>
      <c r="D108" s="272"/>
      <c r="E108" s="256" t="s">
        <v>33</v>
      </c>
      <c r="F108" s="273">
        <v>42.6858316221766</v>
      </c>
      <c r="G108" s="98" t="s">
        <v>214</v>
      </c>
      <c r="H108" s="257">
        <v>43860</v>
      </c>
      <c r="I108" s="251">
        <v>43862</v>
      </c>
      <c r="J108" s="330">
        <v>2</v>
      </c>
      <c r="K108" s="331"/>
      <c r="L108" s="326"/>
      <c r="M108" s="332">
        <v>9777</v>
      </c>
      <c r="O108" s="206"/>
      <c r="V108" s="358"/>
      <c r="W108" s="358"/>
      <c r="X108" s="359"/>
      <c r="Y108" s="359"/>
      <c r="Z108" s="359"/>
      <c r="AA108" s="359"/>
      <c r="AB108" s="359"/>
      <c r="AC108" s="359"/>
      <c r="AD108" s="359"/>
      <c r="AE108" s="359"/>
      <c r="AF108" s="172"/>
      <c r="AG108" s="359"/>
      <c r="AH108" s="392"/>
      <c r="AI108" s="110"/>
      <c r="AL108" s="110"/>
      <c r="AN108" s="211"/>
      <c r="AO108" s="110"/>
    </row>
    <row r="109" spans="1:41">
      <c r="A109" s="93">
        <v>53</v>
      </c>
      <c r="B109" s="232" t="s">
        <v>404</v>
      </c>
      <c r="C109" s="39"/>
      <c r="D109" s="72" t="s">
        <v>390</v>
      </c>
      <c r="E109" s="256" t="s">
        <v>32</v>
      </c>
      <c r="F109" s="273">
        <v>13.7932922655715</v>
      </c>
      <c r="G109" s="98" t="s">
        <v>214</v>
      </c>
      <c r="H109" s="257">
        <v>43869</v>
      </c>
      <c r="I109" s="251">
        <v>43872</v>
      </c>
      <c r="J109" s="147">
        <v>3</v>
      </c>
      <c r="K109" s="331"/>
      <c r="L109" s="328"/>
      <c r="M109" s="332">
        <v>9001</v>
      </c>
      <c r="O109" s="206"/>
      <c r="V109" s="358"/>
      <c r="W109" s="358"/>
      <c r="X109" s="359"/>
      <c r="Y109" s="359"/>
      <c r="Z109" s="359"/>
      <c r="AA109" s="359"/>
      <c r="AB109" s="359"/>
      <c r="AC109" s="359"/>
      <c r="AD109" s="359"/>
      <c r="AE109" s="359"/>
      <c r="AF109" s="172"/>
      <c r="AG109" s="359"/>
      <c r="AH109" s="392"/>
      <c r="AI109" s="110"/>
      <c r="AL109" s="110"/>
      <c r="AN109" s="211"/>
      <c r="AO109" s="110"/>
    </row>
    <row r="110" spans="1:41">
      <c r="A110" s="93">
        <v>54</v>
      </c>
      <c r="B110" s="232" t="s">
        <v>405</v>
      </c>
      <c r="C110" s="39"/>
      <c r="D110" s="260" t="s">
        <v>248</v>
      </c>
      <c r="E110" s="256" t="s">
        <v>33</v>
      </c>
      <c r="F110" s="273">
        <v>25.8781656399726</v>
      </c>
      <c r="G110" s="98" t="s">
        <v>214</v>
      </c>
      <c r="H110" s="257">
        <v>43875</v>
      </c>
      <c r="I110" s="257">
        <v>43877</v>
      </c>
      <c r="J110" s="147">
        <v>2</v>
      </c>
      <c r="K110" s="331"/>
      <c r="L110" s="328"/>
      <c r="M110" s="333">
        <v>5846</v>
      </c>
      <c r="O110" s="206"/>
      <c r="V110" s="358"/>
      <c r="W110" s="358"/>
      <c r="X110" s="359"/>
      <c r="Y110" s="359"/>
      <c r="Z110" s="359"/>
      <c r="AA110" s="359"/>
      <c r="AB110" s="359"/>
      <c r="AC110" s="359"/>
      <c r="AD110" s="359"/>
      <c r="AE110" s="359"/>
      <c r="AF110" s="172"/>
      <c r="AG110" s="359"/>
      <c r="AH110" s="392"/>
      <c r="AI110" s="110"/>
      <c r="AL110" s="110"/>
      <c r="AN110" s="211"/>
      <c r="AO110" s="110"/>
    </row>
    <row r="111" ht="15.75" customHeight="1" spans="1:41">
      <c r="A111" s="93">
        <v>55</v>
      </c>
      <c r="B111" s="232" t="s">
        <v>406</v>
      </c>
      <c r="C111" s="39"/>
      <c r="D111" s="260" t="s">
        <v>407</v>
      </c>
      <c r="E111" s="256" t="s">
        <v>33</v>
      </c>
      <c r="F111" s="273">
        <v>5.58795345653662</v>
      </c>
      <c r="G111" s="98" t="s">
        <v>214</v>
      </c>
      <c r="H111" s="257">
        <v>43876</v>
      </c>
      <c r="I111" s="257">
        <v>43879</v>
      </c>
      <c r="J111" s="147">
        <v>3</v>
      </c>
      <c r="K111" s="54"/>
      <c r="L111" s="328"/>
      <c r="M111" s="333">
        <v>5943</v>
      </c>
      <c r="O111" s="206"/>
      <c r="V111" s="358"/>
      <c r="W111" s="358"/>
      <c r="X111" s="359"/>
      <c r="Y111" s="359"/>
      <c r="Z111" s="359"/>
      <c r="AA111" s="359"/>
      <c r="AB111" s="359"/>
      <c r="AC111" s="359"/>
      <c r="AD111" s="359"/>
      <c r="AE111" s="359"/>
      <c r="AF111" s="172"/>
      <c r="AG111" s="359"/>
      <c r="AH111" s="392"/>
      <c r="AI111" s="110"/>
      <c r="AL111" s="110"/>
      <c r="AN111" s="211"/>
      <c r="AO111" s="110"/>
    </row>
    <row r="112" spans="1:41">
      <c r="A112" s="93">
        <v>56</v>
      </c>
      <c r="B112" s="232" t="s">
        <v>408</v>
      </c>
      <c r="C112" s="260" t="s">
        <v>157</v>
      </c>
      <c r="D112" s="274"/>
      <c r="E112" s="256" t="s">
        <v>32</v>
      </c>
      <c r="F112" s="273">
        <v>12</v>
      </c>
      <c r="G112" s="98" t="s">
        <v>214</v>
      </c>
      <c r="H112" s="257">
        <v>43878</v>
      </c>
      <c r="I112" s="257">
        <v>43880</v>
      </c>
      <c r="J112" s="147">
        <v>2</v>
      </c>
      <c r="K112" s="54"/>
      <c r="L112" s="328"/>
      <c r="M112" s="333">
        <v>10105</v>
      </c>
      <c r="O112" s="206"/>
      <c r="V112" s="358"/>
      <c r="W112" s="358"/>
      <c r="X112" s="359"/>
      <c r="Y112" s="359"/>
      <c r="Z112" s="359"/>
      <c r="AA112" s="359"/>
      <c r="AB112" s="359"/>
      <c r="AC112" s="359"/>
      <c r="AD112" s="359"/>
      <c r="AE112" s="359"/>
      <c r="AF112" s="172"/>
      <c r="AG112" s="359"/>
      <c r="AH112" s="392"/>
      <c r="AI112" s="110"/>
      <c r="AL112" s="110"/>
      <c r="AN112" s="211"/>
      <c r="AO112" s="110"/>
    </row>
    <row r="113" spans="1:41">
      <c r="A113" s="93">
        <v>57</v>
      </c>
      <c r="B113" s="232" t="s">
        <v>409</v>
      </c>
      <c r="C113" s="64" t="s">
        <v>410</v>
      </c>
      <c r="D113" s="275"/>
      <c r="E113" s="66" t="s">
        <v>33</v>
      </c>
      <c r="F113" s="276">
        <v>12</v>
      </c>
      <c r="G113" s="98" t="s">
        <v>214</v>
      </c>
      <c r="H113" s="277">
        <v>43881</v>
      </c>
      <c r="I113" s="277">
        <v>43883</v>
      </c>
      <c r="J113" s="115">
        <v>2</v>
      </c>
      <c r="K113" s="54"/>
      <c r="L113" s="334"/>
      <c r="M113" s="333">
        <v>11552</v>
      </c>
      <c r="O113" s="206"/>
      <c r="V113" s="358"/>
      <c r="W113" s="358"/>
      <c r="X113" s="359"/>
      <c r="Y113" s="359"/>
      <c r="Z113" s="359"/>
      <c r="AA113" s="359"/>
      <c r="AB113" s="359"/>
      <c r="AC113" s="359"/>
      <c r="AD113" s="359"/>
      <c r="AE113" s="359"/>
      <c r="AF113" s="172"/>
      <c r="AG113" s="359"/>
      <c r="AH113" s="392"/>
      <c r="AI113" s="110"/>
      <c r="AL113" s="110"/>
      <c r="AN113" s="211"/>
      <c r="AO113" s="110"/>
    </row>
    <row r="114" spans="1:41">
      <c r="A114" s="93">
        <v>58</v>
      </c>
      <c r="B114" s="232" t="s">
        <v>411</v>
      </c>
      <c r="C114" s="69" t="s">
        <v>342</v>
      </c>
      <c r="D114" s="274"/>
      <c r="E114" s="159" t="s">
        <v>32</v>
      </c>
      <c r="F114" s="276">
        <v>18.6310746064339</v>
      </c>
      <c r="G114" s="98" t="s">
        <v>214</v>
      </c>
      <c r="H114" s="278">
        <v>43884</v>
      </c>
      <c r="I114" s="278">
        <v>43886</v>
      </c>
      <c r="J114" s="115">
        <v>2</v>
      </c>
      <c r="K114" s="54"/>
      <c r="L114" s="334"/>
      <c r="M114" s="335">
        <v>7723</v>
      </c>
      <c r="O114" s="206"/>
      <c r="V114" s="358"/>
      <c r="W114" s="358"/>
      <c r="X114" s="359"/>
      <c r="Y114" s="359"/>
      <c r="Z114" s="359"/>
      <c r="AA114" s="359"/>
      <c r="AB114" s="359"/>
      <c r="AC114" s="359"/>
      <c r="AD114" s="359"/>
      <c r="AE114" s="359"/>
      <c r="AF114" s="172"/>
      <c r="AG114" s="359"/>
      <c r="AH114" s="392"/>
      <c r="AI114" s="110"/>
      <c r="AL114" s="110"/>
      <c r="AN114" s="211"/>
      <c r="AO114" s="110"/>
    </row>
    <row r="115" spans="1:41">
      <c r="A115" s="93">
        <v>59</v>
      </c>
      <c r="B115" s="232" t="s">
        <v>412</v>
      </c>
      <c r="C115" s="260" t="s">
        <v>83</v>
      </c>
      <c r="D115" s="274"/>
      <c r="E115" s="66" t="s">
        <v>33</v>
      </c>
      <c r="F115" s="276">
        <v>0.454483230663929</v>
      </c>
      <c r="G115" s="98" t="s">
        <v>214</v>
      </c>
      <c r="H115" s="278">
        <v>43882</v>
      </c>
      <c r="I115" s="278">
        <v>43884</v>
      </c>
      <c r="J115" s="115">
        <v>2</v>
      </c>
      <c r="K115" s="54"/>
      <c r="L115" s="334"/>
      <c r="M115" s="336">
        <v>6000</v>
      </c>
      <c r="O115" s="206"/>
      <c r="V115" s="359"/>
      <c r="W115" s="360"/>
      <c r="X115" s="359"/>
      <c r="Y115" s="359"/>
      <c r="Z115" s="359"/>
      <c r="AA115" s="359"/>
      <c r="AB115" s="359"/>
      <c r="AC115" s="359"/>
      <c r="AD115" s="359"/>
      <c r="AE115" s="359"/>
      <c r="AF115" s="172"/>
      <c r="AG115" s="359"/>
      <c r="AH115" s="392"/>
      <c r="AI115" s="110"/>
      <c r="AL115" s="110"/>
      <c r="AN115" s="211"/>
      <c r="AO115" s="110"/>
    </row>
    <row r="116" spans="1:41">
      <c r="A116" s="93">
        <v>60</v>
      </c>
      <c r="B116" s="38" t="s">
        <v>413</v>
      </c>
      <c r="C116" s="64" t="s">
        <v>414</v>
      </c>
      <c r="D116" s="274"/>
      <c r="E116" s="64" t="s">
        <v>33</v>
      </c>
      <c r="F116" s="250">
        <v>60</v>
      </c>
      <c r="G116" s="98" t="s">
        <v>214</v>
      </c>
      <c r="H116" s="251">
        <v>43858</v>
      </c>
      <c r="I116" s="251">
        <v>43860</v>
      </c>
      <c r="J116" s="337">
        <v>2</v>
      </c>
      <c r="K116" s="54"/>
      <c r="L116" s="328"/>
      <c r="M116" s="323">
        <v>4563</v>
      </c>
      <c r="O116" s="206"/>
      <c r="V116" s="359"/>
      <c r="W116" s="360"/>
      <c r="X116" s="359"/>
      <c r="Y116" s="359"/>
      <c r="Z116" s="359"/>
      <c r="AA116" s="359"/>
      <c r="AB116" s="359"/>
      <c r="AC116" s="359"/>
      <c r="AD116" s="359"/>
      <c r="AE116" s="359"/>
      <c r="AF116" s="172"/>
      <c r="AG116" s="359"/>
      <c r="AH116" s="392"/>
      <c r="AI116" s="110"/>
      <c r="AL116" s="110"/>
      <c r="AN116" s="211"/>
      <c r="AO116" s="110"/>
    </row>
    <row r="117" spans="1:41">
      <c r="A117" s="93">
        <v>61</v>
      </c>
      <c r="B117" s="38" t="s">
        <v>415</v>
      </c>
      <c r="C117" s="39"/>
      <c r="D117" s="260" t="s">
        <v>416</v>
      </c>
      <c r="E117" s="64" t="s">
        <v>33</v>
      </c>
      <c r="F117" s="250">
        <v>19</v>
      </c>
      <c r="G117" s="98" t="s">
        <v>214</v>
      </c>
      <c r="H117" s="251">
        <v>43866</v>
      </c>
      <c r="I117" s="251">
        <v>43868</v>
      </c>
      <c r="J117" s="337">
        <v>2</v>
      </c>
      <c r="K117" s="331"/>
      <c r="L117" s="328"/>
      <c r="M117" s="323">
        <v>4992</v>
      </c>
      <c r="O117" s="206"/>
      <c r="V117" s="359"/>
      <c r="W117" s="361"/>
      <c r="X117" s="359"/>
      <c r="Y117" s="359"/>
      <c r="Z117" s="359"/>
      <c r="AA117" s="359"/>
      <c r="AB117" s="359"/>
      <c r="AC117" s="359"/>
      <c r="AD117" s="359"/>
      <c r="AE117" s="359"/>
      <c r="AF117" s="382"/>
      <c r="AG117" s="359"/>
      <c r="AH117" s="382"/>
      <c r="AI117" s="110"/>
      <c r="AL117" s="110"/>
      <c r="AN117" s="211"/>
      <c r="AO117" s="110"/>
    </row>
    <row r="118" ht="18.75" customHeight="1" spans="1:41">
      <c r="A118" s="93">
        <v>62</v>
      </c>
      <c r="B118" s="38" t="s">
        <v>417</v>
      </c>
      <c r="C118" s="39"/>
      <c r="D118" s="260" t="s">
        <v>248</v>
      </c>
      <c r="E118" s="38" t="s">
        <v>33</v>
      </c>
      <c r="F118" s="279">
        <v>30</v>
      </c>
      <c r="G118" s="98" t="s">
        <v>214</v>
      </c>
      <c r="H118" s="277">
        <v>43879</v>
      </c>
      <c r="I118" s="277">
        <v>43881</v>
      </c>
      <c r="J118" s="115">
        <v>2</v>
      </c>
      <c r="K118" s="331"/>
      <c r="L118" s="328"/>
      <c r="M118" s="338">
        <v>4589</v>
      </c>
      <c r="O118" s="206"/>
      <c r="V118" s="359"/>
      <c r="W118" s="360"/>
      <c r="X118" s="359"/>
      <c r="Y118" s="359"/>
      <c r="Z118" s="359"/>
      <c r="AA118" s="359"/>
      <c r="AB118" s="359"/>
      <c r="AC118" s="359"/>
      <c r="AD118" s="359"/>
      <c r="AE118" s="359"/>
      <c r="AF118" s="172"/>
      <c r="AG118" s="359"/>
      <c r="AH118" s="392"/>
      <c r="AI118" s="110"/>
      <c r="AL118" s="110"/>
      <c r="AM118" s="110"/>
      <c r="AN118" s="211"/>
      <c r="AO118" s="110"/>
    </row>
    <row r="119" spans="1:41">
      <c r="A119" s="93">
        <v>63</v>
      </c>
      <c r="B119" s="38" t="s">
        <v>418</v>
      </c>
      <c r="C119" s="64" t="s">
        <v>232</v>
      </c>
      <c r="D119" s="274"/>
      <c r="E119" s="64" t="s">
        <v>33</v>
      </c>
      <c r="F119" s="250">
        <v>42</v>
      </c>
      <c r="G119" s="98" t="s">
        <v>214</v>
      </c>
      <c r="H119" s="257">
        <v>43881</v>
      </c>
      <c r="I119" s="257">
        <v>43883</v>
      </c>
      <c r="J119" s="147">
        <v>2</v>
      </c>
      <c r="K119" s="331"/>
      <c r="L119" s="334"/>
      <c r="M119" s="339">
        <v>6752</v>
      </c>
      <c r="O119" s="206"/>
      <c r="V119" s="358"/>
      <c r="W119" s="358"/>
      <c r="X119" s="359"/>
      <c r="Y119" s="359"/>
      <c r="Z119" s="359"/>
      <c r="AA119" s="359"/>
      <c r="AB119" s="359"/>
      <c r="AC119" s="359"/>
      <c r="AD119" s="359"/>
      <c r="AE119" s="359"/>
      <c r="AF119" s="172"/>
      <c r="AG119" s="359"/>
      <c r="AH119" s="392"/>
      <c r="AI119" s="110"/>
      <c r="AL119" s="110"/>
      <c r="AM119" s="110"/>
      <c r="AN119" s="211"/>
      <c r="AO119" s="110"/>
    </row>
    <row r="120" ht="18" customHeight="1" spans="1:41">
      <c r="A120" s="93">
        <v>64</v>
      </c>
      <c r="B120" s="38" t="s">
        <v>419</v>
      </c>
      <c r="C120" s="39"/>
      <c r="D120" s="260" t="s">
        <v>420</v>
      </c>
      <c r="E120" s="64" t="s">
        <v>33</v>
      </c>
      <c r="F120" s="250">
        <v>67</v>
      </c>
      <c r="G120" s="98" t="s">
        <v>214</v>
      </c>
      <c r="H120" s="257">
        <v>43882</v>
      </c>
      <c r="I120" s="257">
        <v>43883</v>
      </c>
      <c r="J120" s="147">
        <v>1</v>
      </c>
      <c r="K120" s="331"/>
      <c r="L120" s="334"/>
      <c r="M120" s="339">
        <v>2715</v>
      </c>
      <c r="O120" s="206"/>
      <c r="P120" s="319"/>
      <c r="V120" s="358"/>
      <c r="W120" s="358"/>
      <c r="X120" s="359"/>
      <c r="Y120" s="359"/>
      <c r="Z120" s="359"/>
      <c r="AA120" s="359"/>
      <c r="AB120" s="359"/>
      <c r="AC120" s="359"/>
      <c r="AD120" s="359"/>
      <c r="AE120" s="359"/>
      <c r="AF120" s="172"/>
      <c r="AG120" s="359"/>
      <c r="AH120" s="392"/>
      <c r="AI120" s="110"/>
      <c r="AL120" s="110"/>
      <c r="AM120" s="110"/>
      <c r="AN120" s="211"/>
      <c r="AO120" s="110"/>
    </row>
    <row r="121" ht="16.5" customHeight="1" spans="1:41">
      <c r="A121" s="93">
        <v>65</v>
      </c>
      <c r="B121" s="38" t="s">
        <v>421</v>
      </c>
      <c r="C121" s="229" t="s">
        <v>422</v>
      </c>
      <c r="D121" s="274"/>
      <c r="E121" s="64" t="s">
        <v>32</v>
      </c>
      <c r="F121" s="250">
        <v>18</v>
      </c>
      <c r="G121" s="98" t="s">
        <v>214</v>
      </c>
      <c r="H121" s="257">
        <v>43883</v>
      </c>
      <c r="I121" s="257">
        <v>43885</v>
      </c>
      <c r="J121" s="147">
        <v>2</v>
      </c>
      <c r="K121" s="340"/>
      <c r="L121" s="328"/>
      <c r="M121" s="339">
        <v>5376</v>
      </c>
      <c r="O121" s="206"/>
      <c r="P121" s="319"/>
      <c r="V121" s="359"/>
      <c r="W121" s="359"/>
      <c r="X121" s="359"/>
      <c r="Y121" s="359"/>
      <c r="Z121" s="359"/>
      <c r="AA121" s="359"/>
      <c r="AB121" s="359"/>
      <c r="AC121" s="359"/>
      <c r="AD121" s="359"/>
      <c r="AE121" s="359"/>
      <c r="AF121" s="172"/>
      <c r="AG121" s="359"/>
      <c r="AH121" s="392"/>
      <c r="AI121" s="319"/>
      <c r="AL121" s="110"/>
      <c r="AM121" s="110"/>
      <c r="AN121" s="211"/>
      <c r="AO121" s="110"/>
    </row>
    <row r="122" ht="19.5" customHeight="1" spans="1:41">
      <c r="A122" s="93">
        <v>66</v>
      </c>
      <c r="B122" s="38" t="s">
        <v>423</v>
      </c>
      <c r="C122" s="229" t="s">
        <v>424</v>
      </c>
      <c r="D122" s="274"/>
      <c r="E122" s="64" t="s">
        <v>33</v>
      </c>
      <c r="F122" s="250">
        <v>52</v>
      </c>
      <c r="G122" s="98" t="s">
        <v>214</v>
      </c>
      <c r="H122" s="251">
        <v>43883</v>
      </c>
      <c r="I122" s="251">
        <v>43885</v>
      </c>
      <c r="J122" s="147">
        <v>2</v>
      </c>
      <c r="K122" s="51"/>
      <c r="L122" s="328"/>
      <c r="M122" s="339">
        <v>4883</v>
      </c>
      <c r="O122" s="206"/>
      <c r="P122" s="319"/>
      <c r="V122" s="359"/>
      <c r="W122" s="360"/>
      <c r="X122" s="359"/>
      <c r="Y122" s="359"/>
      <c r="Z122" s="359"/>
      <c r="AA122" s="359"/>
      <c r="AB122" s="359"/>
      <c r="AC122" s="359"/>
      <c r="AD122" s="359"/>
      <c r="AE122" s="359"/>
      <c r="AF122" s="172"/>
      <c r="AG122" s="359"/>
      <c r="AH122" s="392"/>
      <c r="AI122" s="110"/>
      <c r="AL122" s="110"/>
      <c r="AM122" s="110"/>
      <c r="AN122" s="211"/>
      <c r="AO122" s="110"/>
    </row>
    <row r="123" spans="1:41">
      <c r="A123" s="93">
        <v>67</v>
      </c>
      <c r="B123" s="38" t="s">
        <v>396</v>
      </c>
      <c r="C123" s="228" t="s">
        <v>342</v>
      </c>
      <c r="D123" s="51"/>
      <c r="E123" s="64" t="s">
        <v>33</v>
      </c>
      <c r="F123" s="250">
        <v>50</v>
      </c>
      <c r="G123" s="98" t="s">
        <v>214</v>
      </c>
      <c r="H123" s="251">
        <v>43884</v>
      </c>
      <c r="I123" s="251">
        <v>43885</v>
      </c>
      <c r="J123" s="147">
        <v>1</v>
      </c>
      <c r="K123" s="51"/>
      <c r="L123" s="328"/>
      <c r="M123" s="339">
        <v>2603</v>
      </c>
      <c r="O123" s="206"/>
      <c r="V123" s="359"/>
      <c r="W123" s="360"/>
      <c r="X123" s="359"/>
      <c r="Y123" s="359"/>
      <c r="Z123" s="359"/>
      <c r="AA123" s="359"/>
      <c r="AB123" s="359"/>
      <c r="AC123" s="359"/>
      <c r="AD123" s="359"/>
      <c r="AE123" s="359"/>
      <c r="AF123" s="172"/>
      <c r="AG123" s="359"/>
      <c r="AH123" s="392"/>
      <c r="AI123" s="110"/>
      <c r="AL123" s="110"/>
      <c r="AM123" s="110"/>
      <c r="AN123" s="211"/>
      <c r="AO123" s="110"/>
    </row>
    <row r="124" spans="1:41">
      <c r="A124" s="93">
        <v>68</v>
      </c>
      <c r="B124" s="159" t="s">
        <v>425</v>
      </c>
      <c r="C124" s="231" t="s">
        <v>157</v>
      </c>
      <c r="D124" s="274"/>
      <c r="E124" s="64" t="s">
        <v>32</v>
      </c>
      <c r="F124" s="71">
        <v>9</v>
      </c>
      <c r="G124" s="64" t="s">
        <v>426</v>
      </c>
      <c r="H124" s="278">
        <v>43885</v>
      </c>
      <c r="I124" s="278">
        <v>43886</v>
      </c>
      <c r="J124" s="147">
        <v>1</v>
      </c>
      <c r="K124" s="54"/>
      <c r="L124" s="328"/>
      <c r="M124" s="318">
        <v>29653</v>
      </c>
      <c r="O124" s="206"/>
      <c r="V124" s="359"/>
      <c r="W124" s="360"/>
      <c r="X124" s="359"/>
      <c r="Y124" s="359"/>
      <c r="Z124" s="359"/>
      <c r="AA124" s="359"/>
      <c r="AB124" s="359"/>
      <c r="AC124" s="359"/>
      <c r="AD124" s="359"/>
      <c r="AE124" s="359"/>
      <c r="AF124" s="172"/>
      <c r="AG124" s="359"/>
      <c r="AH124" s="392"/>
      <c r="AI124" s="110"/>
      <c r="AL124" s="110"/>
      <c r="AM124" s="110"/>
      <c r="AN124" s="211"/>
      <c r="AO124" s="110"/>
    </row>
    <row r="125" spans="1:41">
      <c r="A125" s="93">
        <v>69</v>
      </c>
      <c r="B125" s="38" t="s">
        <v>427</v>
      </c>
      <c r="C125" s="39"/>
      <c r="D125" s="229" t="s">
        <v>160</v>
      </c>
      <c r="E125" s="64" t="s">
        <v>33</v>
      </c>
      <c r="F125" s="280">
        <v>17</v>
      </c>
      <c r="G125" s="251" t="s">
        <v>279</v>
      </c>
      <c r="H125" s="251">
        <v>43875</v>
      </c>
      <c r="I125" s="251">
        <v>43879</v>
      </c>
      <c r="J125" s="115">
        <v>4</v>
      </c>
      <c r="K125" s="341"/>
      <c r="L125" s="328"/>
      <c r="M125" s="342">
        <v>4480</v>
      </c>
      <c r="O125" s="206"/>
      <c r="V125" s="359"/>
      <c r="W125" s="360"/>
      <c r="X125" s="359"/>
      <c r="Y125" s="359"/>
      <c r="Z125" s="359"/>
      <c r="AA125" s="359"/>
      <c r="AB125" s="359"/>
      <c r="AC125" s="359"/>
      <c r="AD125" s="359"/>
      <c r="AE125" s="359"/>
      <c r="AF125" s="172"/>
      <c r="AG125" s="359"/>
      <c r="AH125" s="392"/>
      <c r="AI125" s="110"/>
      <c r="AL125" s="110"/>
      <c r="AM125" s="110"/>
      <c r="AN125" s="211"/>
      <c r="AO125" s="110"/>
    </row>
    <row r="126" spans="1:41">
      <c r="A126" s="93">
        <v>70</v>
      </c>
      <c r="B126" s="38" t="s">
        <v>428</v>
      </c>
      <c r="C126" s="228" t="s">
        <v>429</v>
      </c>
      <c r="D126" s="274"/>
      <c r="E126" s="64" t="s">
        <v>33</v>
      </c>
      <c r="F126" s="250">
        <v>50</v>
      </c>
      <c r="G126" s="98" t="s">
        <v>214</v>
      </c>
      <c r="H126" s="262">
        <v>43885</v>
      </c>
      <c r="I126" s="262">
        <v>43887</v>
      </c>
      <c r="J126" s="147">
        <v>2</v>
      </c>
      <c r="K126" s="331"/>
      <c r="L126" s="328"/>
      <c r="M126" s="339">
        <v>7843</v>
      </c>
      <c r="O126" s="206"/>
      <c r="V126" s="358"/>
      <c r="X126" s="358"/>
      <c r="Y126" s="358"/>
      <c r="Z126" s="358"/>
      <c r="AA126" s="358"/>
      <c r="AB126" s="358"/>
      <c r="AC126" s="358"/>
      <c r="AD126" s="358"/>
      <c r="AE126" s="358"/>
      <c r="AF126" s="358"/>
      <c r="AG126" s="358"/>
      <c r="AH126" s="358"/>
      <c r="AL126" s="110"/>
      <c r="AM126" s="110"/>
      <c r="AN126" s="211"/>
      <c r="AO126" s="110"/>
    </row>
    <row r="127" spans="1:41">
      <c r="A127" s="93">
        <v>71</v>
      </c>
      <c r="B127" s="38" t="s">
        <v>430</v>
      </c>
      <c r="C127" s="39"/>
      <c r="D127" s="64" t="s">
        <v>431</v>
      </c>
      <c r="E127" s="64" t="s">
        <v>32</v>
      </c>
      <c r="F127" s="250">
        <v>37</v>
      </c>
      <c r="G127" s="98" t="s">
        <v>214</v>
      </c>
      <c r="H127" s="262">
        <v>43885</v>
      </c>
      <c r="I127" s="262">
        <v>43887</v>
      </c>
      <c r="J127" s="147">
        <v>2</v>
      </c>
      <c r="K127" s="331"/>
      <c r="L127" s="328"/>
      <c r="M127" s="339">
        <v>7302</v>
      </c>
      <c r="O127" s="206"/>
      <c r="V127" s="358"/>
      <c r="X127" s="358"/>
      <c r="Y127" s="358"/>
      <c r="Z127" s="358"/>
      <c r="AA127" s="358"/>
      <c r="AB127" s="358"/>
      <c r="AC127" s="358"/>
      <c r="AD127" s="358"/>
      <c r="AE127" s="358"/>
      <c r="AF127" s="358"/>
      <c r="AG127" s="358"/>
      <c r="AH127" s="358"/>
      <c r="AL127" s="110"/>
      <c r="AM127" s="110"/>
      <c r="AN127" s="211"/>
      <c r="AO127" s="110"/>
    </row>
    <row r="128" spans="1:41">
      <c r="A128" s="93">
        <v>72</v>
      </c>
      <c r="B128" s="38" t="s">
        <v>432</v>
      </c>
      <c r="C128" s="228" t="s">
        <v>342</v>
      </c>
      <c r="D128" s="274"/>
      <c r="E128" s="64" t="s">
        <v>33</v>
      </c>
      <c r="F128" s="250">
        <v>74</v>
      </c>
      <c r="G128" s="98" t="s">
        <v>214</v>
      </c>
      <c r="H128" s="281">
        <v>43885</v>
      </c>
      <c r="I128" s="281">
        <v>43888</v>
      </c>
      <c r="J128" s="147">
        <v>3</v>
      </c>
      <c r="K128" s="317"/>
      <c r="L128" s="334"/>
      <c r="M128" s="339">
        <v>10634</v>
      </c>
      <c r="O128" s="206"/>
      <c r="V128" s="358"/>
      <c r="X128" s="358"/>
      <c r="Y128" s="358"/>
      <c r="Z128" s="358"/>
      <c r="AA128" s="358"/>
      <c r="AB128" s="358"/>
      <c r="AC128" s="358"/>
      <c r="AD128" s="358"/>
      <c r="AE128" s="358"/>
      <c r="AF128" s="358"/>
      <c r="AG128" s="358"/>
      <c r="AH128" s="358"/>
      <c r="AL128" s="110"/>
      <c r="AM128" s="110"/>
      <c r="AN128" s="211"/>
      <c r="AO128" s="110"/>
    </row>
    <row r="129" spans="1:41">
      <c r="A129" s="93">
        <v>73</v>
      </c>
      <c r="B129" s="232" t="s">
        <v>433</v>
      </c>
      <c r="C129" s="39"/>
      <c r="D129" s="72" t="s">
        <v>390</v>
      </c>
      <c r="E129" s="64" t="s">
        <v>33</v>
      </c>
      <c r="F129" s="250">
        <v>26</v>
      </c>
      <c r="G129" s="98" t="s">
        <v>214</v>
      </c>
      <c r="H129" s="262">
        <v>43888</v>
      </c>
      <c r="I129" s="262">
        <v>43890</v>
      </c>
      <c r="J129" s="147">
        <v>2</v>
      </c>
      <c r="K129" s="317"/>
      <c r="L129" s="334"/>
      <c r="M129" s="339">
        <v>5338</v>
      </c>
      <c r="O129" s="206"/>
      <c r="V129" s="358"/>
      <c r="X129" s="358"/>
      <c r="Y129" s="358"/>
      <c r="Z129" s="358"/>
      <c r="AA129" s="358"/>
      <c r="AB129" s="358"/>
      <c r="AC129" s="358"/>
      <c r="AD129" s="358"/>
      <c r="AE129" s="358"/>
      <c r="AF129" s="358"/>
      <c r="AG129" s="358"/>
      <c r="AH129" s="358"/>
      <c r="AL129" s="110"/>
      <c r="AM129" s="110"/>
      <c r="AN129" s="211"/>
      <c r="AO129" s="110"/>
    </row>
    <row r="130" spans="1:39">
      <c r="A130" s="93">
        <v>74</v>
      </c>
      <c r="B130" s="38" t="s">
        <v>434</v>
      </c>
      <c r="C130" s="72" t="s">
        <v>375</v>
      </c>
      <c r="D130" s="54"/>
      <c r="E130" s="64" t="s">
        <v>33</v>
      </c>
      <c r="F130" s="250">
        <v>74</v>
      </c>
      <c r="G130" s="98" t="s">
        <v>214</v>
      </c>
      <c r="H130" s="251">
        <v>43885</v>
      </c>
      <c r="I130" s="251">
        <v>43887</v>
      </c>
      <c r="J130" s="147">
        <v>2</v>
      </c>
      <c r="K130" s="54"/>
      <c r="L130" s="334"/>
      <c r="M130" s="339">
        <v>4691</v>
      </c>
      <c r="N130" s="451"/>
      <c r="V130" s="358"/>
      <c r="X130" s="358"/>
      <c r="Y130" s="358"/>
      <c r="Z130" s="358"/>
      <c r="AA130" s="358"/>
      <c r="AB130" s="358"/>
      <c r="AC130" s="358"/>
      <c r="AD130" s="358"/>
      <c r="AE130" s="358"/>
      <c r="AF130" s="358"/>
      <c r="AG130" s="358"/>
      <c r="AH130" s="358"/>
      <c r="AL130" s="110"/>
      <c r="AM130" s="110"/>
    </row>
    <row r="131" spans="1:39">
      <c r="A131" s="93">
        <v>75</v>
      </c>
      <c r="B131" s="72" t="s">
        <v>435</v>
      </c>
      <c r="C131" s="228" t="s">
        <v>436</v>
      </c>
      <c r="D131" s="54"/>
      <c r="E131" s="72" t="s">
        <v>32</v>
      </c>
      <c r="F131" s="73">
        <v>5</v>
      </c>
      <c r="G131" s="98" t="s">
        <v>214</v>
      </c>
      <c r="H131" s="68">
        <v>43860</v>
      </c>
      <c r="I131" s="68">
        <v>43864</v>
      </c>
      <c r="J131" s="147">
        <v>4</v>
      </c>
      <c r="K131" s="54"/>
      <c r="L131" s="326"/>
      <c r="M131" s="155">
        <v>21097</v>
      </c>
      <c r="V131" s="358"/>
      <c r="X131" s="358"/>
      <c r="Y131" s="358"/>
      <c r="Z131" s="358"/>
      <c r="AA131" s="358"/>
      <c r="AB131" s="358"/>
      <c r="AC131" s="358"/>
      <c r="AD131" s="358"/>
      <c r="AE131" s="358"/>
      <c r="AF131" s="358"/>
      <c r="AG131" s="358"/>
      <c r="AH131" s="358"/>
      <c r="AL131" s="110"/>
      <c r="AM131" s="110"/>
    </row>
    <row r="132" spans="1:39">
      <c r="A132" s="93">
        <v>76</v>
      </c>
      <c r="B132" s="72" t="s">
        <v>437</v>
      </c>
      <c r="C132" s="401" t="s">
        <v>398</v>
      </c>
      <c r="D132" s="54"/>
      <c r="E132" s="72" t="s">
        <v>33</v>
      </c>
      <c r="F132" s="402">
        <v>46</v>
      </c>
      <c r="G132" s="98" t="s">
        <v>214</v>
      </c>
      <c r="H132" s="403">
        <v>43862</v>
      </c>
      <c r="I132" s="403">
        <v>43865</v>
      </c>
      <c r="J132" s="147">
        <v>3</v>
      </c>
      <c r="K132" s="54"/>
      <c r="L132" s="326"/>
      <c r="M132" s="284">
        <v>27692</v>
      </c>
      <c r="V132" s="358"/>
      <c r="X132" s="358"/>
      <c r="Y132" s="358"/>
      <c r="Z132" s="358"/>
      <c r="AA132" s="358"/>
      <c r="AB132" s="358"/>
      <c r="AC132" s="358"/>
      <c r="AD132" s="358"/>
      <c r="AE132" s="358"/>
      <c r="AF132" s="358"/>
      <c r="AG132" s="358"/>
      <c r="AH132" s="358"/>
      <c r="AL132" s="110"/>
      <c r="AM132" s="110"/>
    </row>
    <row r="133" spans="1:39">
      <c r="A133" s="93">
        <v>77</v>
      </c>
      <c r="B133" s="159" t="s">
        <v>438</v>
      </c>
      <c r="C133" s="229" t="s">
        <v>439</v>
      </c>
      <c r="D133" s="51"/>
      <c r="E133" s="72" t="s">
        <v>32</v>
      </c>
      <c r="F133" s="404">
        <v>74</v>
      </c>
      <c r="G133" s="98" t="s">
        <v>214</v>
      </c>
      <c r="H133" s="405">
        <v>43870</v>
      </c>
      <c r="I133" s="405">
        <v>43874</v>
      </c>
      <c r="J133" s="115">
        <v>4</v>
      </c>
      <c r="K133" s="54"/>
      <c r="L133" s="326"/>
      <c r="M133" s="452">
        <v>31350</v>
      </c>
      <c r="V133" s="358"/>
      <c r="X133" s="358"/>
      <c r="Y133" s="358"/>
      <c r="Z133" s="358"/>
      <c r="AA133" s="358"/>
      <c r="AB133" s="358"/>
      <c r="AC133" s="358"/>
      <c r="AD133" s="358"/>
      <c r="AE133" s="358"/>
      <c r="AF133" s="358"/>
      <c r="AG133" s="358"/>
      <c r="AH133" s="358"/>
      <c r="AL133" s="110"/>
      <c r="AM133" s="110"/>
    </row>
    <row r="134" ht="18.75" customHeight="1" spans="1:39">
      <c r="A134" s="93">
        <v>78</v>
      </c>
      <c r="B134" s="406" t="s">
        <v>440</v>
      </c>
      <c r="C134" s="407" t="s">
        <v>157</v>
      </c>
      <c r="D134" s="274"/>
      <c r="E134" s="407" t="s">
        <v>32</v>
      </c>
      <c r="F134" s="223">
        <v>8</v>
      </c>
      <c r="G134" s="98" t="s">
        <v>214</v>
      </c>
      <c r="H134" s="230">
        <v>43886</v>
      </c>
      <c r="I134" s="294">
        <v>43887</v>
      </c>
      <c r="J134" s="453">
        <v>1</v>
      </c>
      <c r="K134" s="54"/>
      <c r="L134" s="326"/>
      <c r="M134" s="454">
        <v>5585</v>
      </c>
      <c r="V134" s="358"/>
      <c r="X134" s="358"/>
      <c r="Y134" s="358"/>
      <c r="Z134" s="358"/>
      <c r="AA134" s="358"/>
      <c r="AB134" s="358"/>
      <c r="AC134" s="358"/>
      <c r="AD134" s="358"/>
      <c r="AE134" s="358"/>
      <c r="AF134" s="358"/>
      <c r="AG134" s="358"/>
      <c r="AH134" s="358"/>
      <c r="AL134" s="110"/>
      <c r="AM134" s="110"/>
    </row>
    <row r="135" spans="1:39">
      <c r="A135" s="93">
        <v>79</v>
      </c>
      <c r="B135" s="408" t="s">
        <v>441</v>
      </c>
      <c r="C135" s="39"/>
      <c r="D135" s="407" t="s">
        <v>241</v>
      </c>
      <c r="E135" s="303" t="s">
        <v>33</v>
      </c>
      <c r="F135" s="409">
        <v>34</v>
      </c>
      <c r="G135" s="98" t="s">
        <v>214</v>
      </c>
      <c r="H135" s="410">
        <v>43885</v>
      </c>
      <c r="I135" s="455">
        <v>43888</v>
      </c>
      <c r="J135" s="456">
        <v>3</v>
      </c>
      <c r="K135" s="54"/>
      <c r="L135" s="326"/>
      <c r="M135" s="457">
        <v>22398</v>
      </c>
      <c r="V135" s="358"/>
      <c r="X135" s="358"/>
      <c r="Y135" s="358"/>
      <c r="Z135" s="358"/>
      <c r="AA135" s="358"/>
      <c r="AB135" s="358"/>
      <c r="AC135" s="358"/>
      <c r="AD135" s="358"/>
      <c r="AE135" s="358"/>
      <c r="AF135" s="358"/>
      <c r="AG135" s="358"/>
      <c r="AH135" s="358"/>
      <c r="AL135" s="110"/>
      <c r="AM135" s="110"/>
    </row>
    <row r="136" spans="1:34">
      <c r="A136" s="93">
        <v>80</v>
      </c>
      <c r="B136" s="409" t="s">
        <v>442</v>
      </c>
      <c r="C136" s="39"/>
      <c r="D136" s="407" t="s">
        <v>443</v>
      </c>
      <c r="E136" s="316" t="s">
        <v>32</v>
      </c>
      <c r="F136" s="409">
        <v>12</v>
      </c>
      <c r="G136" s="98" t="s">
        <v>214</v>
      </c>
      <c r="H136" s="410">
        <v>43887</v>
      </c>
      <c r="I136" s="455">
        <v>43889</v>
      </c>
      <c r="J136" s="316">
        <v>2</v>
      </c>
      <c r="K136" s="458"/>
      <c r="L136" s="326"/>
      <c r="M136" s="457">
        <v>40000</v>
      </c>
      <c r="V136" s="358"/>
      <c r="X136" s="358"/>
      <c r="Y136" s="358"/>
      <c r="Z136" s="358"/>
      <c r="AA136" s="358"/>
      <c r="AB136" s="358"/>
      <c r="AC136" s="358"/>
      <c r="AD136" s="358"/>
      <c r="AE136" s="358"/>
      <c r="AF136" s="358"/>
      <c r="AG136" s="358"/>
      <c r="AH136" s="358"/>
    </row>
    <row r="137" ht="15.75" customHeight="1" spans="1:34">
      <c r="A137" s="93">
        <v>81</v>
      </c>
      <c r="B137" s="94" t="s">
        <v>444</v>
      </c>
      <c r="C137" s="228" t="s">
        <v>342</v>
      </c>
      <c r="D137" s="274"/>
      <c r="E137" s="159" t="s">
        <v>32</v>
      </c>
      <c r="F137" s="411">
        <v>1</v>
      </c>
      <c r="G137" s="98" t="s">
        <v>214</v>
      </c>
      <c r="H137" s="403">
        <v>43865</v>
      </c>
      <c r="I137" s="403">
        <v>43867</v>
      </c>
      <c r="J137" s="147">
        <v>2</v>
      </c>
      <c r="K137" s="458"/>
      <c r="L137" s="326"/>
      <c r="M137" s="459">
        <v>7715</v>
      </c>
      <c r="V137" s="358"/>
      <c r="X137" s="358"/>
      <c r="Y137" s="358"/>
      <c r="Z137" s="358"/>
      <c r="AA137" s="358"/>
      <c r="AB137" s="358"/>
      <c r="AC137" s="358"/>
      <c r="AD137" s="358"/>
      <c r="AE137" s="358"/>
      <c r="AF137" s="358"/>
      <c r="AG137" s="358"/>
      <c r="AH137" s="358"/>
    </row>
    <row r="138" spans="1:34">
      <c r="A138" s="93">
        <v>82</v>
      </c>
      <c r="B138" s="159" t="s">
        <v>445</v>
      </c>
      <c r="C138" s="64" t="s">
        <v>232</v>
      </c>
      <c r="D138" s="274"/>
      <c r="E138" s="159" t="s">
        <v>32</v>
      </c>
      <c r="F138" s="411">
        <v>0</v>
      </c>
      <c r="G138" s="98" t="s">
        <v>214</v>
      </c>
      <c r="H138" s="403">
        <v>43865</v>
      </c>
      <c r="I138" s="403">
        <v>43867</v>
      </c>
      <c r="J138" s="147">
        <v>2</v>
      </c>
      <c r="K138" s="458"/>
      <c r="L138" s="326"/>
      <c r="M138" s="459">
        <v>6753</v>
      </c>
      <c r="V138" s="358"/>
      <c r="X138" s="358"/>
      <c r="Y138" s="358"/>
      <c r="Z138" s="358"/>
      <c r="AA138" s="358"/>
      <c r="AB138" s="358"/>
      <c r="AC138" s="358"/>
      <c r="AD138" s="358"/>
      <c r="AE138" s="358"/>
      <c r="AF138" s="358"/>
      <c r="AG138" s="358"/>
      <c r="AH138" s="358"/>
    </row>
    <row r="139" spans="1:34">
      <c r="A139" s="93">
        <v>83</v>
      </c>
      <c r="B139" s="412" t="s">
        <v>446</v>
      </c>
      <c r="C139" s="64" t="s">
        <v>355</v>
      </c>
      <c r="D139" s="274"/>
      <c r="E139" s="64" t="s">
        <v>33</v>
      </c>
      <c r="F139" s="413">
        <v>14</v>
      </c>
      <c r="G139" s="98" t="s">
        <v>214</v>
      </c>
      <c r="H139" s="257">
        <v>43883</v>
      </c>
      <c r="I139" s="257">
        <v>43884</v>
      </c>
      <c r="J139" s="147">
        <v>1</v>
      </c>
      <c r="K139" s="458"/>
      <c r="L139" s="334"/>
      <c r="M139" s="318">
        <v>6989</v>
      </c>
      <c r="V139" s="358"/>
      <c r="X139" s="358"/>
      <c r="Y139" s="358"/>
      <c r="Z139" s="358"/>
      <c r="AA139" s="358"/>
      <c r="AB139" s="358"/>
      <c r="AC139" s="358"/>
      <c r="AD139" s="358"/>
      <c r="AE139" s="358"/>
      <c r="AF139" s="358"/>
      <c r="AG139" s="358"/>
      <c r="AH139" s="358"/>
    </row>
    <row r="140" spans="1:42">
      <c r="A140" s="93">
        <v>84</v>
      </c>
      <c r="B140" s="412" t="s">
        <v>447</v>
      </c>
      <c r="C140" s="39"/>
      <c r="D140" s="64" t="s">
        <v>220</v>
      </c>
      <c r="E140" s="72" t="s">
        <v>33</v>
      </c>
      <c r="F140" s="414">
        <v>46</v>
      </c>
      <c r="G140" s="98" t="s">
        <v>214</v>
      </c>
      <c r="H140" s="415">
        <v>43871</v>
      </c>
      <c r="I140" s="415">
        <v>43873</v>
      </c>
      <c r="J140" s="147">
        <v>2</v>
      </c>
      <c r="K140" s="458"/>
      <c r="L140" s="334"/>
      <c r="M140" s="460">
        <v>9755</v>
      </c>
      <c r="V140" s="358"/>
      <c r="X140" s="358"/>
      <c r="Y140" s="358"/>
      <c r="Z140" s="358"/>
      <c r="AA140" s="358"/>
      <c r="AB140" s="358"/>
      <c r="AC140" s="358"/>
      <c r="AD140" s="358"/>
      <c r="AE140" s="358"/>
      <c r="AF140" s="358"/>
      <c r="AG140" s="358"/>
      <c r="AH140" s="358"/>
      <c r="AL140" s="128"/>
      <c r="AM140" s="128"/>
      <c r="AN140" s="128"/>
      <c r="AO140" s="128"/>
      <c r="AP140" s="128"/>
    </row>
    <row r="141" spans="1:43">
      <c r="A141" s="93">
        <v>85</v>
      </c>
      <c r="B141" s="412" t="s">
        <v>448</v>
      </c>
      <c r="C141" s="64" t="s">
        <v>157</v>
      </c>
      <c r="D141" s="274"/>
      <c r="E141" s="72" t="s">
        <v>33</v>
      </c>
      <c r="F141" s="414">
        <v>46</v>
      </c>
      <c r="G141" s="98" t="s">
        <v>214</v>
      </c>
      <c r="H141" s="415">
        <v>43875</v>
      </c>
      <c r="I141" s="415">
        <v>43877</v>
      </c>
      <c r="J141" s="147">
        <v>2</v>
      </c>
      <c r="K141" s="458"/>
      <c r="L141" s="334"/>
      <c r="M141" s="460">
        <v>9730</v>
      </c>
      <c r="V141" s="358"/>
      <c r="X141" s="358"/>
      <c r="Y141" s="358"/>
      <c r="Z141" s="358"/>
      <c r="AA141" s="358"/>
      <c r="AB141" s="358"/>
      <c r="AC141" s="358"/>
      <c r="AD141" s="358"/>
      <c r="AE141" s="358"/>
      <c r="AF141" s="358"/>
      <c r="AG141" s="358"/>
      <c r="AH141" s="358"/>
      <c r="AL141" s="392"/>
      <c r="AM141" s="486"/>
      <c r="AQ141" s="110"/>
    </row>
    <row r="142" spans="1:43">
      <c r="A142" s="93">
        <v>86</v>
      </c>
      <c r="B142" s="223" t="s">
        <v>449</v>
      </c>
      <c r="C142" s="39"/>
      <c r="D142" s="64" t="s">
        <v>450</v>
      </c>
      <c r="E142" s="72" t="s">
        <v>33</v>
      </c>
      <c r="F142" s="414">
        <v>67</v>
      </c>
      <c r="G142" s="98" t="s">
        <v>214</v>
      </c>
      <c r="H142" s="415">
        <v>43876</v>
      </c>
      <c r="I142" s="415">
        <v>43878</v>
      </c>
      <c r="J142" s="147">
        <v>2</v>
      </c>
      <c r="K142" s="458"/>
      <c r="L142" s="334"/>
      <c r="M142" s="460">
        <v>11121</v>
      </c>
      <c r="V142" s="358"/>
      <c r="X142" s="358"/>
      <c r="Y142" s="358"/>
      <c r="Z142" s="358"/>
      <c r="AA142" s="358"/>
      <c r="AB142" s="358"/>
      <c r="AC142" s="358"/>
      <c r="AD142" s="358"/>
      <c r="AE142" s="358"/>
      <c r="AF142" s="358"/>
      <c r="AG142" s="358"/>
      <c r="AH142" s="358"/>
      <c r="AL142" s="392"/>
      <c r="AM142" s="486"/>
      <c r="AQ142" s="110"/>
    </row>
    <row r="143" spans="1:34">
      <c r="A143" s="93">
        <v>87</v>
      </c>
      <c r="B143" s="412" t="s">
        <v>451</v>
      </c>
      <c r="C143" s="64" t="s">
        <v>232</v>
      </c>
      <c r="D143" s="274"/>
      <c r="E143" s="72" t="s">
        <v>33</v>
      </c>
      <c r="F143" s="414">
        <v>32</v>
      </c>
      <c r="G143" s="98" t="s">
        <v>214</v>
      </c>
      <c r="H143" s="415">
        <v>43876</v>
      </c>
      <c r="I143" s="415">
        <v>43879</v>
      </c>
      <c r="J143" s="147">
        <v>3</v>
      </c>
      <c r="K143" s="269"/>
      <c r="L143" s="461"/>
      <c r="M143" s="460">
        <v>11486</v>
      </c>
      <c r="V143" s="358"/>
      <c r="X143" s="358"/>
      <c r="Y143" s="358"/>
      <c r="Z143" s="358"/>
      <c r="AA143" s="358"/>
      <c r="AB143" s="358"/>
      <c r="AC143" s="358"/>
      <c r="AD143" s="358"/>
      <c r="AE143" s="358"/>
      <c r="AF143" s="358"/>
      <c r="AG143" s="358"/>
      <c r="AH143" s="358"/>
    </row>
    <row r="144" spans="1:43">
      <c r="A144" s="416"/>
      <c r="B144" s="417"/>
      <c r="C144" s="399"/>
      <c r="D144" s="418"/>
      <c r="E144" s="419"/>
      <c r="F144" s="420"/>
      <c r="G144" s="419"/>
      <c r="H144" s="421"/>
      <c r="I144" s="421"/>
      <c r="J144" s="462"/>
      <c r="K144" s="435"/>
      <c r="L144" s="424"/>
      <c r="M144" s="463"/>
      <c r="V144" s="358"/>
      <c r="X144" s="358"/>
      <c r="Y144" s="358"/>
      <c r="Z144" s="358"/>
      <c r="AA144" s="358"/>
      <c r="AB144" s="358"/>
      <c r="AC144" s="358"/>
      <c r="AD144" s="358"/>
      <c r="AE144" s="358"/>
      <c r="AF144" s="358"/>
      <c r="AG144" s="358"/>
      <c r="AH144" s="358"/>
      <c r="AL144" s="172"/>
      <c r="AM144" s="487"/>
      <c r="AP144" s="110"/>
      <c r="AQ144" s="110"/>
    </row>
    <row r="145" spans="1:43">
      <c r="A145" s="422" t="s">
        <v>452</v>
      </c>
      <c r="B145" s="422"/>
      <c r="C145" s="399"/>
      <c r="D145" s="423"/>
      <c r="E145" s="423"/>
      <c r="F145" s="423"/>
      <c r="G145" s="423"/>
      <c r="H145" s="423"/>
      <c r="I145" s="423"/>
      <c r="J145" s="423">
        <f>SUM(J57:J143)</f>
        <v>221</v>
      </c>
      <c r="K145" s="423"/>
      <c r="L145" s="423"/>
      <c r="M145" s="464">
        <f>SUM(M57:M144)</f>
        <v>1314002</v>
      </c>
      <c r="V145" s="358"/>
      <c r="X145" s="358"/>
      <c r="Y145" s="358"/>
      <c r="Z145" s="358"/>
      <c r="AA145" s="358"/>
      <c r="AB145" s="358"/>
      <c r="AC145" s="358"/>
      <c r="AD145" s="358"/>
      <c r="AE145" s="358"/>
      <c r="AF145" s="358"/>
      <c r="AG145" s="358"/>
      <c r="AH145" s="358"/>
      <c r="AL145" s="172"/>
      <c r="AM145" s="487"/>
      <c r="AP145" s="110"/>
      <c r="AQ145" s="110"/>
    </row>
    <row r="146" spans="1:43">
      <c r="A146" s="416"/>
      <c r="B146" s="418"/>
      <c r="C146" s="375"/>
      <c r="D146" s="418"/>
      <c r="E146" s="418"/>
      <c r="F146" s="424"/>
      <c r="G146" s="418"/>
      <c r="H146" s="425"/>
      <c r="I146" s="425"/>
      <c r="J146" s="462">
        <f>SUM(J145+J52)</f>
        <v>378</v>
      </c>
      <c r="K146" s="435"/>
      <c r="L146" s="424"/>
      <c r="M146" s="465">
        <f>SUM(M145+M52)</f>
        <v>1785219</v>
      </c>
      <c r="V146" s="358"/>
      <c r="X146" s="358"/>
      <c r="Y146" s="358"/>
      <c r="Z146" s="358"/>
      <c r="AA146" s="358"/>
      <c r="AB146" s="358"/>
      <c r="AC146" s="358"/>
      <c r="AD146" s="358"/>
      <c r="AE146" s="358"/>
      <c r="AF146" s="358"/>
      <c r="AG146" s="358"/>
      <c r="AH146" s="358"/>
      <c r="AL146" s="172"/>
      <c r="AM146" s="487"/>
      <c r="AP146" s="110"/>
      <c r="AQ146" s="110"/>
    </row>
    <row r="147" spans="1:43">
      <c r="A147" s="416"/>
      <c r="B147" s="426"/>
      <c r="C147" s="375"/>
      <c r="D147" s="426"/>
      <c r="E147" s="426"/>
      <c r="F147" s="427"/>
      <c r="G147" s="426"/>
      <c r="H147" s="428"/>
      <c r="I147" s="428"/>
      <c r="J147" s="462"/>
      <c r="K147" s="433"/>
      <c r="L147" s="427"/>
      <c r="M147" s="466"/>
      <c r="V147" s="358"/>
      <c r="X147" s="358"/>
      <c r="Y147" s="358"/>
      <c r="Z147" s="358"/>
      <c r="AA147" s="358"/>
      <c r="AB147" s="358"/>
      <c r="AC147" s="358"/>
      <c r="AD147" s="358"/>
      <c r="AE147" s="358"/>
      <c r="AF147" s="358"/>
      <c r="AG147" s="358"/>
      <c r="AH147" s="358"/>
      <c r="AL147" s="172"/>
      <c r="AM147" s="488"/>
      <c r="AP147" s="110"/>
      <c r="AQ147" s="110"/>
    </row>
    <row r="148" spans="1:43">
      <c r="A148" s="416"/>
      <c r="B148" s="426"/>
      <c r="C148" s="375"/>
      <c r="D148" s="426"/>
      <c r="E148" s="426"/>
      <c r="F148" s="429"/>
      <c r="G148" s="426"/>
      <c r="H148" s="430"/>
      <c r="I148" s="430"/>
      <c r="J148" s="462"/>
      <c r="K148" s="433"/>
      <c r="L148" s="467"/>
      <c r="M148" s="466"/>
      <c r="V148" s="358"/>
      <c r="X148" s="358"/>
      <c r="Y148" s="358"/>
      <c r="Z148" s="358"/>
      <c r="AA148" s="358"/>
      <c r="AB148" s="358"/>
      <c r="AC148" s="358"/>
      <c r="AD148" s="358"/>
      <c r="AE148" s="358"/>
      <c r="AF148" s="358"/>
      <c r="AG148" s="358"/>
      <c r="AH148" s="358"/>
      <c r="AL148" s="172"/>
      <c r="AM148" s="488"/>
      <c r="AP148" s="110"/>
      <c r="AQ148" s="110"/>
    </row>
    <row r="149" spans="1:43">
      <c r="A149" s="416"/>
      <c r="B149" s="426"/>
      <c r="C149" s="348"/>
      <c r="D149" s="426"/>
      <c r="E149" s="426"/>
      <c r="F149" s="429"/>
      <c r="G149" s="426"/>
      <c r="H149" s="430"/>
      <c r="I149" s="430"/>
      <c r="J149" s="462"/>
      <c r="K149" s="433"/>
      <c r="L149" s="467"/>
      <c r="M149" s="466"/>
      <c r="V149" s="358"/>
      <c r="X149" s="358"/>
      <c r="Y149" s="358"/>
      <c r="Z149" s="358"/>
      <c r="AA149" s="358"/>
      <c r="AB149" s="358"/>
      <c r="AC149" s="358"/>
      <c r="AD149" s="358"/>
      <c r="AE149" s="358"/>
      <c r="AF149" s="358"/>
      <c r="AG149" s="358"/>
      <c r="AH149" s="358"/>
      <c r="AL149" s="172"/>
      <c r="AM149" s="488"/>
      <c r="AP149" s="110"/>
      <c r="AQ149" s="110"/>
    </row>
    <row r="150" spans="1:43">
      <c r="A150" s="416"/>
      <c r="B150" s="418"/>
      <c r="C150" s="375"/>
      <c r="D150" s="418"/>
      <c r="E150" s="418"/>
      <c r="F150" s="431"/>
      <c r="G150" s="418"/>
      <c r="H150" s="432"/>
      <c r="I150" s="432"/>
      <c r="J150" s="462"/>
      <c r="K150" s="435"/>
      <c r="L150" s="468"/>
      <c r="M150" s="469"/>
      <c r="V150" s="358"/>
      <c r="X150" s="358"/>
      <c r="Y150" s="358"/>
      <c r="Z150" s="358"/>
      <c r="AA150" s="358"/>
      <c r="AB150" s="358"/>
      <c r="AC150" s="358"/>
      <c r="AD150" s="358"/>
      <c r="AE150" s="358"/>
      <c r="AF150" s="358"/>
      <c r="AG150" s="358"/>
      <c r="AH150" s="358"/>
      <c r="AL150" s="392"/>
      <c r="AM150" s="489"/>
      <c r="AN150" s="490"/>
      <c r="AO150" s="490"/>
      <c r="AP150" s="133"/>
      <c r="AQ150" s="110"/>
    </row>
    <row r="151" spans="1:43">
      <c r="A151" s="416"/>
      <c r="B151" s="426"/>
      <c r="C151" s="375"/>
      <c r="D151" s="426"/>
      <c r="E151" s="426"/>
      <c r="F151" s="429"/>
      <c r="G151" s="426"/>
      <c r="H151" s="430"/>
      <c r="I151" s="430"/>
      <c r="J151" s="462"/>
      <c r="K151" s="426"/>
      <c r="L151" s="467"/>
      <c r="M151" s="466"/>
      <c r="V151" s="174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10"/>
      <c r="AL151" s="392"/>
      <c r="AM151" s="489"/>
      <c r="AN151" s="490"/>
      <c r="AO151" s="490"/>
      <c r="AP151" s="133"/>
      <c r="AQ151" s="110"/>
    </row>
    <row r="152" spans="1:42">
      <c r="A152" s="416"/>
      <c r="B152" s="418"/>
      <c r="C152" s="348"/>
      <c r="D152" s="418"/>
      <c r="E152" s="418"/>
      <c r="F152" s="431"/>
      <c r="G152" s="418"/>
      <c r="H152" s="432"/>
      <c r="I152" s="432"/>
      <c r="J152" s="462"/>
      <c r="K152" s="418"/>
      <c r="L152" s="468"/>
      <c r="M152" s="469"/>
      <c r="V152" s="174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10"/>
      <c r="AL152" s="128"/>
      <c r="AM152" s="128"/>
      <c r="AN152" s="128"/>
      <c r="AO152" s="128"/>
      <c r="AP152" s="128"/>
    </row>
    <row r="153" spans="1:35">
      <c r="A153" s="416"/>
      <c r="B153" s="426"/>
      <c r="C153" s="375"/>
      <c r="D153" s="426"/>
      <c r="E153" s="426"/>
      <c r="F153" s="429"/>
      <c r="G153" s="426"/>
      <c r="H153" s="430"/>
      <c r="I153" s="430"/>
      <c r="J153" s="462"/>
      <c r="K153" s="433"/>
      <c r="L153" s="467"/>
      <c r="M153" s="466"/>
      <c r="V153" s="174"/>
      <c r="X153" s="191"/>
      <c r="Y153" s="191"/>
      <c r="Z153" s="191"/>
      <c r="AA153" s="191"/>
      <c r="AB153" s="191"/>
      <c r="AC153" s="191"/>
      <c r="AD153" s="191"/>
      <c r="AE153" s="191"/>
      <c r="AF153" s="191"/>
      <c r="AG153" s="191"/>
      <c r="AH153" s="191"/>
      <c r="AI153" s="110"/>
    </row>
    <row r="154" spans="1:35">
      <c r="A154" s="416"/>
      <c r="B154" s="426"/>
      <c r="C154" s="375"/>
      <c r="D154" s="426"/>
      <c r="E154" s="426"/>
      <c r="F154" s="429"/>
      <c r="G154" s="426"/>
      <c r="H154" s="430"/>
      <c r="I154" s="430"/>
      <c r="J154" s="462"/>
      <c r="K154" s="433"/>
      <c r="L154" s="467"/>
      <c r="M154" s="466"/>
      <c r="V154" s="360"/>
      <c r="AG154" s="360"/>
      <c r="AI154" s="110"/>
    </row>
    <row r="155" spans="1:35">
      <c r="A155" s="416"/>
      <c r="B155" s="426"/>
      <c r="C155" s="375"/>
      <c r="D155" s="426"/>
      <c r="E155" s="426"/>
      <c r="F155" s="429"/>
      <c r="G155" s="426"/>
      <c r="H155" s="430"/>
      <c r="I155" s="430"/>
      <c r="J155" s="462"/>
      <c r="K155" s="433"/>
      <c r="L155" s="467"/>
      <c r="M155" s="466"/>
      <c r="O155" s="110"/>
      <c r="P155" s="110"/>
      <c r="U155" s="480"/>
      <c r="V155" s="481"/>
      <c r="X155" s="482"/>
      <c r="Y155" s="482"/>
      <c r="Z155" s="482"/>
      <c r="AA155" s="482"/>
      <c r="AB155" s="482"/>
      <c r="AC155" s="482"/>
      <c r="AD155" s="482"/>
      <c r="AE155" s="482"/>
      <c r="AF155" s="482"/>
      <c r="AG155" s="482"/>
      <c r="AH155" s="482"/>
      <c r="AI155" s="110"/>
    </row>
    <row r="156" spans="1:35">
      <c r="A156" s="416"/>
      <c r="B156" s="426"/>
      <c r="C156" s="375"/>
      <c r="D156" s="426"/>
      <c r="E156" s="426"/>
      <c r="F156" s="429"/>
      <c r="G156" s="426"/>
      <c r="H156" s="430"/>
      <c r="I156" s="430"/>
      <c r="J156" s="462"/>
      <c r="K156" s="433"/>
      <c r="L156" s="467"/>
      <c r="M156" s="466"/>
      <c r="O156" s="110"/>
      <c r="P156" s="110"/>
      <c r="U156" s="480"/>
      <c r="V156" s="358"/>
      <c r="X156" s="358"/>
      <c r="Y156" s="358"/>
      <c r="Z156" s="358"/>
      <c r="AA156" s="358"/>
      <c r="AB156" s="358"/>
      <c r="AC156" s="358"/>
      <c r="AD156" s="358"/>
      <c r="AE156" s="358"/>
      <c r="AF156" s="358"/>
      <c r="AG156" s="358"/>
      <c r="AH156" s="358"/>
      <c r="AI156" s="110"/>
    </row>
    <row r="157" spans="1:35">
      <c r="A157" s="416"/>
      <c r="B157" s="426"/>
      <c r="C157" s="393"/>
      <c r="D157" s="426"/>
      <c r="E157" s="433"/>
      <c r="F157" s="429"/>
      <c r="G157" s="426"/>
      <c r="H157" s="430"/>
      <c r="I157" s="430"/>
      <c r="J157" s="462"/>
      <c r="K157" s="433"/>
      <c r="L157" s="467"/>
      <c r="M157" s="466"/>
      <c r="O157" s="110"/>
      <c r="P157" s="110"/>
      <c r="U157" s="480"/>
      <c r="V157" s="358"/>
      <c r="X157" s="358"/>
      <c r="Y157" s="358"/>
      <c r="Z157" s="358"/>
      <c r="AA157" s="358"/>
      <c r="AB157" s="358"/>
      <c r="AC157" s="358"/>
      <c r="AD157" s="358"/>
      <c r="AE157" s="358"/>
      <c r="AF157" s="358"/>
      <c r="AG157" s="358"/>
      <c r="AH157" s="172"/>
      <c r="AI157" s="110"/>
    </row>
    <row r="158" spans="1:35">
      <c r="A158" s="416"/>
      <c r="B158" s="426"/>
      <c r="C158" s="375"/>
      <c r="D158" s="426"/>
      <c r="E158" s="433"/>
      <c r="F158" s="429"/>
      <c r="G158" s="426"/>
      <c r="H158" s="430"/>
      <c r="I158" s="430"/>
      <c r="J158" s="462"/>
      <c r="K158" s="470"/>
      <c r="L158" s="467"/>
      <c r="M158" s="466"/>
      <c r="O158" s="110"/>
      <c r="P158" s="110"/>
      <c r="V158" s="358"/>
      <c r="X158" s="358"/>
      <c r="Y158" s="358"/>
      <c r="Z158" s="358"/>
      <c r="AA158" s="358"/>
      <c r="AB158" s="358"/>
      <c r="AC158" s="358"/>
      <c r="AD158" s="358"/>
      <c r="AE158" s="358"/>
      <c r="AF158" s="358"/>
      <c r="AG158" s="358"/>
      <c r="AH158" s="172"/>
      <c r="AI158" s="110"/>
    </row>
    <row r="159" spans="1:35">
      <c r="A159" s="416"/>
      <c r="B159" s="418"/>
      <c r="C159" s="434"/>
      <c r="D159" s="418"/>
      <c r="E159" s="435"/>
      <c r="F159" s="431"/>
      <c r="G159" s="418"/>
      <c r="H159" s="432"/>
      <c r="I159" s="432"/>
      <c r="J159" s="462"/>
      <c r="K159" s="471"/>
      <c r="L159" s="468"/>
      <c r="M159" s="469"/>
      <c r="O159" s="110"/>
      <c r="P159" s="110"/>
      <c r="U159" s="483"/>
      <c r="V159" s="358"/>
      <c r="X159" s="358"/>
      <c r="Y159" s="358"/>
      <c r="Z159" s="358"/>
      <c r="AA159" s="358"/>
      <c r="AB159" s="358"/>
      <c r="AC159" s="358"/>
      <c r="AD159" s="358"/>
      <c r="AE159" s="358"/>
      <c r="AF159" s="358"/>
      <c r="AG159" s="358"/>
      <c r="AH159" s="172"/>
      <c r="AI159" s="110"/>
    </row>
    <row r="160" spans="1:35">
      <c r="A160" s="416"/>
      <c r="B160" s="426"/>
      <c r="C160" s="434"/>
      <c r="D160" s="426"/>
      <c r="E160" s="433"/>
      <c r="F160" s="429"/>
      <c r="G160" s="426"/>
      <c r="H160" s="430"/>
      <c r="I160" s="430"/>
      <c r="J160" s="462"/>
      <c r="K160" s="472"/>
      <c r="L160" s="467"/>
      <c r="M160" s="466"/>
      <c r="O160" s="110"/>
      <c r="U160" s="483"/>
      <c r="V160" s="358"/>
      <c r="X160" s="358"/>
      <c r="Y160" s="358"/>
      <c r="Z160" s="358"/>
      <c r="AA160" s="358"/>
      <c r="AB160" s="358"/>
      <c r="AC160" s="358"/>
      <c r="AD160" s="358"/>
      <c r="AE160" s="358"/>
      <c r="AF160" s="358"/>
      <c r="AG160" s="358"/>
      <c r="AH160" s="172"/>
      <c r="AI160" s="110"/>
    </row>
    <row r="161" spans="1:35">
      <c r="A161" s="416"/>
      <c r="B161" s="418"/>
      <c r="C161" s="399"/>
      <c r="D161" s="436"/>
      <c r="E161" s="435"/>
      <c r="F161" s="431"/>
      <c r="G161" s="418"/>
      <c r="H161" s="432"/>
      <c r="I161" s="432"/>
      <c r="J161" s="462"/>
      <c r="K161" s="472"/>
      <c r="L161" s="468"/>
      <c r="M161" s="473"/>
      <c r="O161" s="110"/>
      <c r="P161" s="110"/>
      <c r="U161" s="483"/>
      <c r="V161" s="358"/>
      <c r="X161" s="358"/>
      <c r="Y161" s="358"/>
      <c r="Z161" s="358"/>
      <c r="AA161" s="358"/>
      <c r="AB161" s="358"/>
      <c r="AC161" s="358"/>
      <c r="AD161" s="358"/>
      <c r="AE161" s="358"/>
      <c r="AF161" s="358"/>
      <c r="AG161" s="358"/>
      <c r="AH161" s="172"/>
      <c r="AI161" s="110"/>
    </row>
    <row r="162" spans="1:35">
      <c r="A162" s="416"/>
      <c r="B162" s="426"/>
      <c r="C162" s="375"/>
      <c r="D162" s="426"/>
      <c r="E162" s="433"/>
      <c r="F162" s="429"/>
      <c r="G162" s="426"/>
      <c r="H162" s="430"/>
      <c r="I162" s="430"/>
      <c r="J162" s="462"/>
      <c r="K162" s="426"/>
      <c r="L162" s="467"/>
      <c r="M162" s="466"/>
      <c r="O162" s="110"/>
      <c r="U162" s="483"/>
      <c r="V162" s="358"/>
      <c r="X162" s="358"/>
      <c r="Y162" s="358"/>
      <c r="Z162" s="358"/>
      <c r="AA162" s="358"/>
      <c r="AB162" s="358"/>
      <c r="AC162" s="358"/>
      <c r="AD162" s="358"/>
      <c r="AE162" s="358"/>
      <c r="AF162" s="358"/>
      <c r="AG162" s="358"/>
      <c r="AH162" s="172"/>
      <c r="AI162" s="110"/>
    </row>
    <row r="163" spans="1:35">
      <c r="A163" s="416"/>
      <c r="B163" s="426"/>
      <c r="C163" s="437"/>
      <c r="D163" s="426"/>
      <c r="E163" s="433"/>
      <c r="F163" s="429"/>
      <c r="G163" s="426"/>
      <c r="H163" s="430"/>
      <c r="I163" s="430"/>
      <c r="J163" s="462"/>
      <c r="K163" s="426"/>
      <c r="L163" s="467"/>
      <c r="M163" s="466"/>
      <c r="O163" s="110"/>
      <c r="U163" s="483"/>
      <c r="V163" s="358"/>
      <c r="X163" s="358"/>
      <c r="Y163" s="358"/>
      <c r="Z163" s="358"/>
      <c r="AA163" s="358"/>
      <c r="AB163" s="358"/>
      <c r="AC163" s="358"/>
      <c r="AD163" s="358"/>
      <c r="AE163" s="358"/>
      <c r="AF163" s="358"/>
      <c r="AG163" s="358"/>
      <c r="AH163" s="172"/>
      <c r="AI163" s="110"/>
    </row>
    <row r="164" spans="1:35">
      <c r="A164" s="416"/>
      <c r="B164" s="418"/>
      <c r="C164" s="399"/>
      <c r="D164" s="438"/>
      <c r="E164" s="418"/>
      <c r="F164" s="431"/>
      <c r="G164" s="418"/>
      <c r="H164" s="432"/>
      <c r="I164" s="432"/>
      <c r="J164" s="462"/>
      <c r="K164" s="418"/>
      <c r="L164" s="424"/>
      <c r="M164" s="473"/>
      <c r="O164" s="110"/>
      <c r="U164" s="483"/>
      <c r="V164" s="358"/>
      <c r="X164" s="358"/>
      <c r="Y164" s="358"/>
      <c r="Z164" s="358"/>
      <c r="AA164" s="358"/>
      <c r="AB164" s="358"/>
      <c r="AC164" s="358"/>
      <c r="AD164" s="358"/>
      <c r="AE164" s="358"/>
      <c r="AF164" s="358"/>
      <c r="AG164" s="358"/>
      <c r="AH164" s="172"/>
      <c r="AI164" s="110"/>
    </row>
    <row r="165" spans="1:35">
      <c r="A165" s="416"/>
      <c r="B165" s="418"/>
      <c r="C165" s="399"/>
      <c r="D165" s="418"/>
      <c r="E165" s="418"/>
      <c r="F165" s="431"/>
      <c r="G165" s="418"/>
      <c r="H165" s="432"/>
      <c r="I165" s="432"/>
      <c r="J165" s="462"/>
      <c r="K165" s="418"/>
      <c r="L165" s="424"/>
      <c r="M165" s="473"/>
      <c r="O165" s="110"/>
      <c r="U165" s="483"/>
      <c r="V165" s="484"/>
      <c r="X165" s="484"/>
      <c r="Y165" s="484"/>
      <c r="Z165" s="484"/>
      <c r="AA165" s="484"/>
      <c r="AB165" s="484"/>
      <c r="AC165" s="484"/>
      <c r="AD165" s="484"/>
      <c r="AE165" s="484"/>
      <c r="AF165" s="484"/>
      <c r="AG165" s="484"/>
      <c r="AH165" s="172"/>
      <c r="AI165" s="110"/>
    </row>
    <row r="166" spans="1:35">
      <c r="A166" s="416"/>
      <c r="B166" s="426"/>
      <c r="C166" s="399"/>
      <c r="D166" s="426"/>
      <c r="E166" s="426"/>
      <c r="F166" s="427"/>
      <c r="G166" s="426"/>
      <c r="H166" s="439"/>
      <c r="I166" s="430"/>
      <c r="J166" s="462"/>
      <c r="K166" s="426"/>
      <c r="L166" s="427"/>
      <c r="M166" s="474"/>
      <c r="O166" s="110"/>
      <c r="P166" s="110"/>
      <c r="U166" s="483"/>
      <c r="V166" s="484"/>
      <c r="X166" s="484"/>
      <c r="Y166" s="484"/>
      <c r="Z166" s="484"/>
      <c r="AA166" s="484"/>
      <c r="AB166" s="484"/>
      <c r="AC166" s="484"/>
      <c r="AD166" s="484"/>
      <c r="AE166" s="484"/>
      <c r="AF166" s="484"/>
      <c r="AG166" s="484"/>
      <c r="AH166" s="172"/>
      <c r="AI166" s="110"/>
    </row>
    <row r="167" spans="1:35">
      <c r="A167" s="416"/>
      <c r="B167" s="426"/>
      <c r="C167" s="440"/>
      <c r="D167" s="441"/>
      <c r="E167" s="426"/>
      <c r="F167" s="429"/>
      <c r="G167" s="426"/>
      <c r="H167" s="430"/>
      <c r="I167" s="430"/>
      <c r="J167" s="462"/>
      <c r="K167" s="426"/>
      <c r="L167" s="427"/>
      <c r="M167" s="466"/>
      <c r="O167" s="110"/>
      <c r="U167" s="483"/>
      <c r="V167" s="484"/>
      <c r="X167" s="484"/>
      <c r="Y167" s="484"/>
      <c r="Z167" s="484"/>
      <c r="AA167" s="484"/>
      <c r="AB167" s="484"/>
      <c r="AC167" s="484"/>
      <c r="AD167" s="484"/>
      <c r="AE167" s="484"/>
      <c r="AF167" s="484"/>
      <c r="AG167" s="484"/>
      <c r="AH167" s="172"/>
      <c r="AI167" s="110"/>
    </row>
    <row r="168" spans="1:21">
      <c r="A168" s="416"/>
      <c r="B168" s="426"/>
      <c r="C168" s="399"/>
      <c r="D168" s="426"/>
      <c r="E168" s="426"/>
      <c r="F168" s="429"/>
      <c r="G168" s="426"/>
      <c r="H168" s="439"/>
      <c r="I168" s="439"/>
      <c r="J168" s="462"/>
      <c r="K168" s="426"/>
      <c r="L168" s="427"/>
      <c r="M168" s="466"/>
      <c r="O168" s="110"/>
      <c r="P168" s="110"/>
      <c r="U168" s="483"/>
    </row>
    <row r="169" spans="1:21">
      <c r="A169" s="416"/>
      <c r="B169" s="442"/>
      <c r="C169" s="440"/>
      <c r="D169" s="418"/>
      <c r="E169" s="418"/>
      <c r="F169" s="431"/>
      <c r="G169" s="418"/>
      <c r="H169" s="443"/>
      <c r="I169" s="443"/>
      <c r="J169" s="462"/>
      <c r="K169" s="418"/>
      <c r="L169" s="424"/>
      <c r="M169" s="469"/>
      <c r="O169" s="110"/>
      <c r="P169" s="110"/>
      <c r="U169" s="485"/>
    </row>
    <row r="170" spans="1:21">
      <c r="A170" s="416"/>
      <c r="B170" s="418"/>
      <c r="C170" s="399"/>
      <c r="D170" s="418"/>
      <c r="E170" s="418"/>
      <c r="F170" s="431"/>
      <c r="G170" s="418"/>
      <c r="H170" s="443"/>
      <c r="I170" s="443"/>
      <c r="J170" s="462"/>
      <c r="K170" s="418"/>
      <c r="L170" s="468"/>
      <c r="M170" s="469"/>
      <c r="O170" s="110"/>
      <c r="P170" s="319"/>
      <c r="U170" s="485"/>
    </row>
    <row r="171" spans="1:21">
      <c r="A171" s="416"/>
      <c r="B171" s="426"/>
      <c r="C171" s="440"/>
      <c r="D171" s="426"/>
      <c r="E171" s="426"/>
      <c r="F171" s="429"/>
      <c r="G171" s="426"/>
      <c r="H171" s="439"/>
      <c r="I171" s="439"/>
      <c r="J171" s="462"/>
      <c r="K171" s="426"/>
      <c r="L171" s="467"/>
      <c r="M171" s="466"/>
      <c r="O171" s="110"/>
      <c r="P171" s="319"/>
      <c r="U171" s="485"/>
    </row>
    <row r="172" spans="1:13">
      <c r="A172" s="416"/>
      <c r="B172" s="426"/>
      <c r="C172" s="444"/>
      <c r="D172" s="426"/>
      <c r="E172" s="426"/>
      <c r="F172" s="429"/>
      <c r="G172" s="426"/>
      <c r="H172" s="445"/>
      <c r="I172" s="445"/>
      <c r="J172" s="462"/>
      <c r="K172" s="426"/>
      <c r="L172" s="467"/>
      <c r="M172" s="466"/>
    </row>
    <row r="173" spans="1:13">
      <c r="A173" s="416"/>
      <c r="B173" s="426"/>
      <c r="C173" s="375"/>
      <c r="D173" s="426"/>
      <c r="E173" s="426"/>
      <c r="F173" s="429"/>
      <c r="G173" s="426"/>
      <c r="H173" s="445"/>
      <c r="I173" s="445"/>
      <c r="J173" s="462"/>
      <c r="K173" s="426"/>
      <c r="L173" s="427"/>
      <c r="M173" s="466"/>
    </row>
    <row r="174" spans="1:13">
      <c r="A174" s="416"/>
      <c r="B174" s="426"/>
      <c r="C174" s="375"/>
      <c r="D174" s="426"/>
      <c r="E174" s="433"/>
      <c r="F174" s="429"/>
      <c r="G174" s="426"/>
      <c r="H174" s="439"/>
      <c r="I174" s="439"/>
      <c r="J174" s="462"/>
      <c r="K174" s="426"/>
      <c r="L174" s="427"/>
      <c r="M174" s="466"/>
    </row>
    <row r="175" spans="1:13">
      <c r="A175" s="416"/>
      <c r="B175" s="426"/>
      <c r="C175" s="348"/>
      <c r="D175" s="426"/>
      <c r="E175" s="426"/>
      <c r="F175" s="427"/>
      <c r="G175" s="426"/>
      <c r="H175" s="430"/>
      <c r="I175" s="430"/>
      <c r="J175" s="462"/>
      <c r="K175" s="426"/>
      <c r="L175" s="427"/>
      <c r="M175" s="466"/>
    </row>
    <row r="176" spans="1:13">
      <c r="A176" s="416"/>
      <c r="B176" s="426"/>
      <c r="C176" s="348"/>
      <c r="D176" s="426"/>
      <c r="E176" s="433"/>
      <c r="F176" s="429"/>
      <c r="G176" s="426"/>
      <c r="H176" s="439"/>
      <c r="I176" s="439"/>
      <c r="J176" s="462"/>
      <c r="K176" s="426"/>
      <c r="L176" s="427"/>
      <c r="M176" s="466"/>
    </row>
    <row r="177" spans="1:13">
      <c r="A177" s="446"/>
      <c r="B177" s="438"/>
      <c r="C177" s="399"/>
      <c r="D177" s="436"/>
      <c r="E177" s="447"/>
      <c r="F177" s="448"/>
      <c r="G177" s="436"/>
      <c r="H177" s="449"/>
      <c r="I177" s="449"/>
      <c r="J177" s="462"/>
      <c r="K177" s="475"/>
      <c r="L177" s="476"/>
      <c r="M177" s="477"/>
    </row>
    <row r="178" spans="1:13">
      <c r="A178" s="422"/>
      <c r="B178" s="422"/>
      <c r="C178" s="375"/>
      <c r="D178" s="422"/>
      <c r="E178" s="422"/>
      <c r="F178" s="422"/>
      <c r="G178" s="422"/>
      <c r="H178" s="422"/>
      <c r="I178" s="422"/>
      <c r="J178" s="478"/>
      <c r="K178" s="422"/>
      <c r="L178" s="422"/>
      <c r="M178" s="479"/>
    </row>
    <row r="179" spans="3:13">
      <c r="C179" s="375"/>
      <c r="D179" s="422"/>
      <c r="E179" s="422"/>
      <c r="F179" s="422"/>
      <c r="G179" s="422"/>
      <c r="H179" s="422"/>
      <c r="I179" s="422"/>
      <c r="J179" s="478"/>
      <c r="K179" s="422"/>
      <c r="L179" s="422"/>
      <c r="M179" s="479"/>
    </row>
    <row r="180" spans="1:13">
      <c r="A180" s="422"/>
      <c r="B180" s="422"/>
      <c r="C180" s="440"/>
      <c r="D180" s="422"/>
      <c r="E180" s="422"/>
      <c r="F180" s="422"/>
      <c r="G180" s="422"/>
      <c r="H180" s="422"/>
      <c r="I180" s="422"/>
      <c r="J180" s="422"/>
      <c r="K180" s="422"/>
      <c r="L180" s="422"/>
      <c r="M180" s="422"/>
    </row>
    <row r="181" spans="1:13">
      <c r="A181" s="422"/>
      <c r="B181" s="422"/>
      <c r="C181" s="399"/>
      <c r="D181" s="422"/>
      <c r="E181" s="422"/>
      <c r="F181" s="422"/>
      <c r="G181" s="422"/>
      <c r="H181" s="422"/>
      <c r="I181" s="422"/>
      <c r="J181" s="422"/>
      <c r="K181" s="422"/>
      <c r="L181" s="422"/>
      <c r="M181" s="422"/>
    </row>
    <row r="182" spans="1:13">
      <c r="A182" s="422"/>
      <c r="B182" s="422"/>
      <c r="C182" s="375"/>
      <c r="D182" s="422"/>
      <c r="E182" s="422"/>
      <c r="F182" s="422"/>
      <c r="G182" s="422"/>
      <c r="H182" s="422"/>
      <c r="I182" s="422"/>
      <c r="J182" s="422"/>
      <c r="K182" s="422"/>
      <c r="L182" s="422"/>
      <c r="M182" s="422"/>
    </row>
    <row r="183" spans="1:13">
      <c r="A183" s="422"/>
      <c r="B183" s="422"/>
      <c r="C183" s="399"/>
      <c r="D183" s="422"/>
      <c r="E183" s="422"/>
      <c r="F183" s="422"/>
      <c r="G183" s="422"/>
      <c r="H183" s="422"/>
      <c r="I183" s="422"/>
      <c r="J183" s="422"/>
      <c r="K183" s="422"/>
      <c r="L183" s="422"/>
      <c r="M183" s="422"/>
    </row>
    <row r="184" spans="1:13">
      <c r="A184" s="422"/>
      <c r="B184" s="422"/>
      <c r="C184" s="399"/>
      <c r="D184" s="422"/>
      <c r="E184" s="422"/>
      <c r="F184" s="422"/>
      <c r="G184" s="422"/>
      <c r="H184" s="422"/>
      <c r="I184" s="422"/>
      <c r="J184" s="422"/>
      <c r="K184" s="422"/>
      <c r="L184" s="422"/>
      <c r="M184" s="422"/>
    </row>
    <row r="185" spans="1:13">
      <c r="A185" s="422"/>
      <c r="B185" s="422"/>
      <c r="C185" s="399"/>
      <c r="D185" s="422"/>
      <c r="E185" s="422"/>
      <c r="F185" s="422"/>
      <c r="G185" s="422"/>
      <c r="H185" s="422"/>
      <c r="I185" s="422"/>
      <c r="J185" s="422"/>
      <c r="K185" s="422"/>
      <c r="L185" s="422"/>
      <c r="M185" s="422"/>
    </row>
    <row r="186" spans="1:13">
      <c r="A186" s="422"/>
      <c r="B186" s="422"/>
      <c r="C186" s="450"/>
      <c r="D186" s="422"/>
      <c r="E186" s="422"/>
      <c r="F186" s="422"/>
      <c r="G186" s="422"/>
      <c r="H186" s="422"/>
      <c r="I186" s="422"/>
      <c r="J186" s="422"/>
      <c r="K186" s="422"/>
      <c r="L186" s="422"/>
      <c r="M186" s="422"/>
    </row>
    <row r="187" spans="1:13">
      <c r="A187" s="422"/>
      <c r="B187" s="422"/>
      <c r="C187" s="450"/>
      <c r="D187" s="422"/>
      <c r="E187" s="422"/>
      <c r="F187" s="422"/>
      <c r="G187" s="422"/>
      <c r="H187" s="422"/>
      <c r="I187" s="422"/>
      <c r="J187" s="422"/>
      <c r="K187" s="422"/>
      <c r="L187" s="422"/>
      <c r="M187" s="422"/>
    </row>
    <row r="188" spans="1:13">
      <c r="A188" s="422"/>
      <c r="B188" s="422"/>
      <c r="C188" s="450"/>
      <c r="D188" s="422"/>
      <c r="E188" s="422"/>
      <c r="F188" s="422"/>
      <c r="G188" s="422"/>
      <c r="H188" s="422"/>
      <c r="I188" s="422"/>
      <c r="J188" s="422"/>
      <c r="K188" s="422"/>
      <c r="L188" s="422"/>
      <c r="M188" s="422"/>
    </row>
    <row r="189" spans="1:13">
      <c r="A189" s="422"/>
      <c r="B189" s="422"/>
      <c r="C189" s="450"/>
      <c r="D189" s="422"/>
      <c r="E189" s="422"/>
      <c r="F189" s="422"/>
      <c r="G189" s="422"/>
      <c r="H189" s="422"/>
      <c r="I189" s="422"/>
      <c r="J189" s="422"/>
      <c r="K189" s="422"/>
      <c r="L189" s="422"/>
      <c r="M189" s="422"/>
    </row>
    <row r="190" spans="1:13">
      <c r="A190" s="422"/>
      <c r="B190" s="422"/>
      <c r="C190" s="450"/>
      <c r="D190" s="422"/>
      <c r="E190" s="422"/>
      <c r="F190" s="422"/>
      <c r="G190" s="422"/>
      <c r="H190" s="422"/>
      <c r="I190" s="422"/>
      <c r="J190" s="422"/>
      <c r="K190" s="422"/>
      <c r="L190" s="422"/>
      <c r="M190" s="422"/>
    </row>
    <row r="191" spans="1:13">
      <c r="A191" s="422"/>
      <c r="B191" s="422"/>
      <c r="C191" s="450"/>
      <c r="D191" s="422"/>
      <c r="E191" s="422"/>
      <c r="F191" s="422"/>
      <c r="G191" s="422"/>
      <c r="H191" s="422"/>
      <c r="I191" s="422"/>
      <c r="J191" s="422"/>
      <c r="K191" s="422"/>
      <c r="L191" s="422"/>
      <c r="M191" s="422"/>
    </row>
    <row r="192" spans="1:13">
      <c r="A192" s="422"/>
      <c r="B192" s="422"/>
      <c r="C192" s="450"/>
      <c r="D192" s="422"/>
      <c r="E192" s="422"/>
      <c r="F192" s="422"/>
      <c r="G192" s="422"/>
      <c r="H192" s="422"/>
      <c r="I192" s="422"/>
      <c r="J192" s="422"/>
      <c r="K192" s="422"/>
      <c r="L192" s="422"/>
      <c r="M192" s="422"/>
    </row>
    <row r="193" spans="1:13">
      <c r="A193" s="422"/>
      <c r="B193" s="422"/>
      <c r="C193" s="491"/>
      <c r="D193" s="422"/>
      <c r="E193" s="422"/>
      <c r="F193" s="422"/>
      <c r="G193" s="422"/>
      <c r="H193" s="422"/>
      <c r="I193" s="422"/>
      <c r="J193" s="422"/>
      <c r="K193" s="422"/>
      <c r="L193" s="422"/>
      <c r="M193" s="422"/>
    </row>
    <row r="194" spans="1:13">
      <c r="A194" s="422"/>
      <c r="B194" s="422"/>
      <c r="C194" s="450"/>
      <c r="D194" s="422"/>
      <c r="E194" s="422"/>
      <c r="F194" s="422"/>
      <c r="G194" s="422"/>
      <c r="H194" s="422"/>
      <c r="I194" s="422"/>
      <c r="J194" s="422"/>
      <c r="K194" s="422"/>
      <c r="L194" s="422"/>
      <c r="M194" s="422"/>
    </row>
    <row r="195" spans="1:13">
      <c r="A195" s="422"/>
      <c r="B195" s="422"/>
      <c r="C195" s="450"/>
      <c r="D195" s="422"/>
      <c r="E195" s="422"/>
      <c r="F195" s="422"/>
      <c r="G195" s="422"/>
      <c r="H195" s="422"/>
      <c r="I195" s="422"/>
      <c r="J195" s="422"/>
      <c r="K195" s="422"/>
      <c r="L195" s="422"/>
      <c r="M195" s="422"/>
    </row>
    <row r="196" spans="1:13">
      <c r="A196" s="422"/>
      <c r="B196" s="422"/>
      <c r="C196" s="450"/>
      <c r="D196" s="422"/>
      <c r="E196" s="422"/>
      <c r="F196" s="422"/>
      <c r="G196" s="422"/>
      <c r="H196" s="422"/>
      <c r="I196" s="422"/>
      <c r="J196" s="422"/>
      <c r="K196" s="422"/>
      <c r="L196" s="422"/>
      <c r="M196" s="422"/>
    </row>
    <row r="197" spans="1:13">
      <c r="A197" s="422"/>
      <c r="B197" s="422"/>
      <c r="C197" s="450"/>
      <c r="D197" s="422"/>
      <c r="E197" s="422"/>
      <c r="F197" s="422"/>
      <c r="G197" s="422"/>
      <c r="H197" s="422"/>
      <c r="I197" s="422"/>
      <c r="J197" s="422"/>
      <c r="K197" s="422"/>
      <c r="L197" s="422"/>
      <c r="M197" s="422"/>
    </row>
    <row r="198" spans="1:13">
      <c r="A198" s="422"/>
      <c r="B198" s="422"/>
      <c r="C198" s="450"/>
      <c r="D198" s="422"/>
      <c r="E198" s="422"/>
      <c r="F198" s="422"/>
      <c r="G198" s="422"/>
      <c r="H198" s="422"/>
      <c r="I198" s="422"/>
      <c r="J198" s="422"/>
      <c r="K198" s="422"/>
      <c r="L198" s="422"/>
      <c r="M198" s="422"/>
    </row>
    <row r="199" spans="1:13">
      <c r="A199" s="422"/>
      <c r="B199" s="422"/>
      <c r="C199" s="450"/>
      <c r="D199" s="422"/>
      <c r="E199" s="422"/>
      <c r="F199" s="422"/>
      <c r="G199" s="422"/>
      <c r="H199" s="422"/>
      <c r="I199" s="422"/>
      <c r="J199" s="422"/>
      <c r="K199" s="422"/>
      <c r="L199" s="422"/>
      <c r="M199" s="422"/>
    </row>
    <row r="200" spans="1:13">
      <c r="A200" s="422"/>
      <c r="B200" s="422"/>
      <c r="C200" s="450"/>
      <c r="D200" s="422"/>
      <c r="E200" s="422"/>
      <c r="F200" s="422"/>
      <c r="G200" s="422"/>
      <c r="H200" s="422"/>
      <c r="I200" s="422"/>
      <c r="J200" s="422"/>
      <c r="K200" s="422"/>
      <c r="L200" s="422"/>
      <c r="M200" s="422"/>
    </row>
    <row r="201" spans="1:13">
      <c r="A201" s="422"/>
      <c r="B201" s="422"/>
      <c r="C201" s="450"/>
      <c r="D201" s="422"/>
      <c r="E201" s="422"/>
      <c r="F201" s="422"/>
      <c r="G201" s="422"/>
      <c r="H201" s="422"/>
      <c r="I201" s="422"/>
      <c r="J201" s="422"/>
      <c r="K201" s="422"/>
      <c r="L201" s="422"/>
      <c r="M201" s="422"/>
    </row>
    <row r="202" spans="1:13">
      <c r="A202" s="422"/>
      <c r="B202" s="422"/>
      <c r="C202" s="450"/>
      <c r="D202" s="422"/>
      <c r="E202" s="422"/>
      <c r="F202" s="422"/>
      <c r="G202" s="422"/>
      <c r="H202" s="422"/>
      <c r="I202" s="422"/>
      <c r="J202" s="422"/>
      <c r="K202" s="422"/>
      <c r="L202" s="422"/>
      <c r="M202" s="422"/>
    </row>
    <row r="203" spans="1:13">
      <c r="A203" s="422"/>
      <c r="B203" s="422"/>
      <c r="C203" s="450"/>
      <c r="D203" s="422"/>
      <c r="E203" s="422"/>
      <c r="F203" s="422"/>
      <c r="G203" s="422"/>
      <c r="H203" s="422"/>
      <c r="I203" s="422"/>
      <c r="J203" s="422"/>
      <c r="K203" s="422"/>
      <c r="L203" s="422"/>
      <c r="M203" s="422"/>
    </row>
    <row r="204" spans="1:13">
      <c r="A204" s="422"/>
      <c r="B204" s="422"/>
      <c r="C204" s="450"/>
      <c r="D204" s="422"/>
      <c r="E204" s="422"/>
      <c r="F204" s="422"/>
      <c r="G204" s="422"/>
      <c r="H204" s="422"/>
      <c r="I204" s="422"/>
      <c r="J204" s="422"/>
      <c r="K204" s="422"/>
      <c r="L204" s="422"/>
      <c r="M204" s="422"/>
    </row>
    <row r="205" spans="1:13">
      <c r="A205" s="422"/>
      <c r="B205" s="422"/>
      <c r="C205" s="450"/>
      <c r="D205" s="422"/>
      <c r="E205" s="422"/>
      <c r="F205" s="422"/>
      <c r="G205" s="422"/>
      <c r="H205" s="422"/>
      <c r="I205" s="422"/>
      <c r="J205" s="422"/>
      <c r="K205" s="422"/>
      <c r="L205" s="422"/>
      <c r="M205" s="422"/>
    </row>
    <row r="206" spans="1:13">
      <c r="A206" s="422"/>
      <c r="B206" s="422"/>
      <c r="C206" s="492"/>
      <c r="D206" s="422"/>
      <c r="E206" s="422"/>
      <c r="F206" s="422"/>
      <c r="G206" s="422"/>
      <c r="H206" s="422"/>
      <c r="I206" s="422"/>
      <c r="J206" s="422"/>
      <c r="K206" s="422"/>
      <c r="L206" s="422"/>
      <c r="M206" s="422"/>
    </row>
    <row r="207" spans="1:13">
      <c r="A207" s="422"/>
      <c r="B207" s="422"/>
      <c r="C207" s="450"/>
      <c r="D207" s="422"/>
      <c r="E207" s="422"/>
      <c r="F207" s="422"/>
      <c r="G207" s="422"/>
      <c r="H207" s="422"/>
      <c r="I207" s="422"/>
      <c r="J207" s="422"/>
      <c r="K207" s="422"/>
      <c r="L207" s="422"/>
      <c r="M207" s="422"/>
    </row>
    <row r="208" spans="1:13">
      <c r="A208" s="422"/>
      <c r="B208" s="422"/>
      <c r="C208" s="399"/>
      <c r="D208" s="422"/>
      <c r="E208" s="422"/>
      <c r="F208" s="422"/>
      <c r="G208" s="422"/>
      <c r="H208" s="422"/>
      <c r="I208" s="422"/>
      <c r="J208" s="422"/>
      <c r="K208" s="422"/>
      <c r="L208" s="422"/>
      <c r="M208" s="422"/>
    </row>
    <row r="209" spans="1:13">
      <c r="A209" s="422"/>
      <c r="B209" s="422"/>
      <c r="C209" s="399"/>
      <c r="D209" s="422"/>
      <c r="E209" s="422"/>
      <c r="F209" s="422"/>
      <c r="G209" s="422"/>
      <c r="H209" s="422"/>
      <c r="I209" s="422"/>
      <c r="J209" s="422"/>
      <c r="K209" s="422"/>
      <c r="L209" s="422"/>
      <c r="M209" s="422"/>
    </row>
    <row r="210" spans="1:13">
      <c r="A210" s="422"/>
      <c r="B210" s="422"/>
      <c r="C210" s="375"/>
      <c r="D210" s="422"/>
      <c r="E210" s="422"/>
      <c r="F210" s="422"/>
      <c r="G210" s="422"/>
      <c r="H210" s="422"/>
      <c r="I210" s="422"/>
      <c r="J210" s="422"/>
      <c r="K210" s="422"/>
      <c r="L210" s="422"/>
      <c r="M210" s="422"/>
    </row>
    <row r="211" spans="3:3">
      <c r="C211" s="375"/>
    </row>
    <row r="212" spans="3:3">
      <c r="C212" s="399"/>
    </row>
    <row r="213" spans="3:3">
      <c r="C213" s="399"/>
    </row>
    <row r="214" spans="3:3">
      <c r="C214" s="399"/>
    </row>
    <row r="215" spans="3:3">
      <c r="C215" s="375"/>
    </row>
    <row r="216" spans="3:3">
      <c r="C216" s="399"/>
    </row>
    <row r="217" spans="3:3">
      <c r="C217" s="399"/>
    </row>
    <row r="218" spans="3:3">
      <c r="C218" s="375"/>
    </row>
    <row r="219" spans="3:3">
      <c r="C219" s="399"/>
    </row>
    <row r="220" spans="3:3">
      <c r="C220" s="399"/>
    </row>
    <row r="221" spans="3:3">
      <c r="C221" s="493"/>
    </row>
    <row r="222" spans="3:3">
      <c r="C222" s="493"/>
    </row>
    <row r="223" spans="3:3">
      <c r="C223" s="375"/>
    </row>
    <row r="224" spans="3:3">
      <c r="C224" s="375"/>
    </row>
    <row r="225" spans="3:3">
      <c r="C225" s="399"/>
    </row>
    <row r="226" spans="3:3">
      <c r="C226" s="375"/>
    </row>
    <row r="227" spans="3:3">
      <c r="C227" s="375"/>
    </row>
    <row r="228" spans="3:3">
      <c r="C228" s="399"/>
    </row>
    <row r="229" spans="3:3">
      <c r="C229" s="393"/>
    </row>
    <row r="230" spans="3:3">
      <c r="C230" s="450"/>
    </row>
    <row r="231" spans="3:3">
      <c r="C231" s="393"/>
    </row>
    <row r="232" spans="3:3">
      <c r="C232" s="393"/>
    </row>
    <row r="233" spans="3:3">
      <c r="C233" s="375"/>
    </row>
    <row r="234" spans="3:3">
      <c r="C234" s="375"/>
    </row>
    <row r="235" spans="3:3">
      <c r="C235" s="399"/>
    </row>
    <row r="236" spans="3:3">
      <c r="C236" s="399"/>
    </row>
    <row r="237" spans="3:3">
      <c r="C237" s="399"/>
    </row>
    <row r="238" spans="3:3">
      <c r="C238" s="375"/>
    </row>
    <row r="239" spans="3:3">
      <c r="C239" s="393"/>
    </row>
    <row r="240" spans="3:3">
      <c r="C240" s="393"/>
    </row>
    <row r="241" spans="3:3">
      <c r="C241" s="354"/>
    </row>
    <row r="242" spans="3:3">
      <c r="C242" s="354"/>
    </row>
    <row r="243" spans="3:3">
      <c r="C243" s="399"/>
    </row>
    <row r="244" spans="3:3">
      <c r="C244" s="399"/>
    </row>
    <row r="245" spans="3:3">
      <c r="C245" s="399"/>
    </row>
    <row r="246" spans="3:3">
      <c r="C246" s="399"/>
    </row>
    <row r="247" spans="3:3">
      <c r="C247" s="399"/>
    </row>
    <row r="248" spans="3:3">
      <c r="C248" s="399"/>
    </row>
    <row r="249" spans="3:3">
      <c r="C249" s="494"/>
    </row>
    <row r="250" spans="3:3">
      <c r="C250" s="399"/>
    </row>
    <row r="251" spans="3:3">
      <c r="C251" s="399"/>
    </row>
    <row r="252" spans="3:3">
      <c r="C252" s="399"/>
    </row>
    <row r="253" spans="3:3">
      <c r="C253" s="399"/>
    </row>
    <row r="254" spans="3:3">
      <c r="C254" s="375"/>
    </row>
    <row r="255" spans="3:3">
      <c r="C255" s="495"/>
    </row>
    <row r="256" spans="3:3">
      <c r="C256" s="194"/>
    </row>
    <row r="257" spans="3:3">
      <c r="C257" s="194"/>
    </row>
    <row r="258" spans="3:3">
      <c r="C258" s="393"/>
    </row>
    <row r="259" spans="3:3">
      <c r="C259" s="194"/>
    </row>
    <row r="260" spans="3:3">
      <c r="C260" s="496"/>
    </row>
    <row r="261" spans="3:3">
      <c r="C261" s="497"/>
    </row>
    <row r="262" spans="3:3">
      <c r="C262" s="497"/>
    </row>
    <row r="263" spans="3:3">
      <c r="C263" s="497"/>
    </row>
    <row r="264" spans="3:3">
      <c r="C264" s="311"/>
    </row>
    <row r="265" spans="3:3">
      <c r="C265" s="311"/>
    </row>
    <row r="266" spans="3:3">
      <c r="C266" s="498"/>
    </row>
    <row r="267" spans="3:3">
      <c r="C267" s="499"/>
    </row>
    <row r="268" spans="3:3">
      <c r="C268" s="500"/>
    </row>
    <row r="269" spans="3:3">
      <c r="C269" s="499"/>
    </row>
    <row r="270" spans="3:3">
      <c r="C270" s="399"/>
    </row>
    <row r="271" spans="3:3">
      <c r="C271" s="393"/>
    </row>
    <row r="272" spans="3:3">
      <c r="C272" s="399"/>
    </row>
    <row r="273" spans="3:3">
      <c r="C273" s="355"/>
    </row>
    <row r="274" spans="3:3">
      <c r="C274" s="399"/>
    </row>
    <row r="275" spans="3:3">
      <c r="C275" s="396"/>
    </row>
    <row r="276" spans="3:3">
      <c r="C276" s="399"/>
    </row>
    <row r="277" spans="3:3">
      <c r="C277" s="399"/>
    </row>
    <row r="278" spans="3:3">
      <c r="C278" s="399"/>
    </row>
    <row r="279" spans="3:3">
      <c r="C279" s="399"/>
    </row>
    <row r="280" spans="3:3">
      <c r="C280" s="399"/>
    </row>
    <row r="281" spans="3:3">
      <c r="C281" s="399"/>
    </row>
    <row r="282" spans="3:3">
      <c r="C282" s="399"/>
    </row>
    <row r="283" spans="3:3">
      <c r="C283" s="497"/>
    </row>
    <row r="284" spans="3:3">
      <c r="C284" s="497"/>
    </row>
    <row r="285" spans="3:3">
      <c r="C285" s="497"/>
    </row>
    <row r="286" spans="3:3">
      <c r="C286" s="501"/>
    </row>
    <row r="287" spans="3:3">
      <c r="C287" s="502"/>
    </row>
    <row r="288" spans="3:3">
      <c r="C288" s="348"/>
    </row>
    <row r="289" spans="3:3">
      <c r="C289" s="348"/>
    </row>
    <row r="290" spans="3:3">
      <c r="C290" s="440"/>
    </row>
    <row r="291" spans="3:3">
      <c r="C291" s="502"/>
    </row>
    <row r="292" spans="3:3">
      <c r="C292" s="348"/>
    </row>
    <row r="293" spans="3:3">
      <c r="C293" s="348"/>
    </row>
    <row r="294" spans="3:3">
      <c r="C294" s="348"/>
    </row>
  </sheetData>
  <mergeCells count="3">
    <mergeCell ref="B1:D1"/>
    <mergeCell ref="B2:C2"/>
    <mergeCell ref="A54:D54"/>
  </mergeCells>
  <dataValidations count="55">
    <dataValidation type="list" allowBlank="1" showInputMessage="1" showErrorMessage="1" sqref="C44">
      <formula1>$BA$11:$BA$1483</formula1>
    </dataValidation>
    <dataValidation type="list" allowBlank="1" showInputMessage="1" showErrorMessage="1" sqref="C5">
      <formula1>$BB$11:$BB$1479</formula1>
    </dataValidation>
    <dataValidation type="list" allowBlank="1" showInputMessage="1" showErrorMessage="1" sqref="C271 C274">
      <formula1>$BC$10:$BC$1525</formula1>
    </dataValidation>
    <dataValidation type="list" allowBlank="1" showInputMessage="1" showErrorMessage="1" sqref="C55:D55">
      <formula1>$BB$11:$BB$1494</formula1>
    </dataValidation>
    <dataValidation type="list" allowBlank="1" showInputMessage="1" showErrorMessage="1" sqref="D6 D8 D13 D17 D30 D32 C9:C12 D14:D16">
      <formula1>$BA$11:$BA$1498</formula1>
    </dataValidation>
    <dataValidation type="list" allowBlank="1" showInputMessage="1" showErrorMessage="1" sqref="D22 C23 D24 C25 D31 C28:C29 D26:D27">
      <formula1>$BA$11:$BA$1502</formula1>
    </dataValidation>
    <dataValidation type="list" allowBlank="1" showInputMessage="1" showErrorMessage="1" sqref="D167">
      <formula1>$BC$7:$BC$1342</formula1>
    </dataValidation>
    <dataValidation type="list" allowBlank="1" showInputMessage="1" showErrorMessage="1" sqref="C7">
      <formula1>$BC$12:$BC$1522</formula1>
    </dataValidation>
    <dataValidation type="list" allowBlank="1" showInputMessage="1" showErrorMessage="1" sqref="C265 C287 C291">
      <formula1>$BC$10:$BC$1528</formula1>
    </dataValidation>
    <dataValidation type="list" allowBlank="1" showInputMessage="1" showErrorMessage="1" sqref="C68 C69 C66:C67">
      <formula1>$BD$11:$BD$1467</formula1>
    </dataValidation>
    <dataValidation type="list" allowBlank="1" showInputMessage="1" showErrorMessage="1" sqref="D36 C39 D40 C41 C51 C33:C35 D37:D38">
      <formula1>$BA$11:$BA$1503</formula1>
    </dataValidation>
    <dataValidation type="list" allowBlank="1" showInputMessage="1" showErrorMessage="1" sqref="D89">
      <formula1>$BD$11:$BD$1483</formula1>
    </dataValidation>
    <dataValidation type="list" allowBlank="1" showInputMessage="1" showErrorMessage="1" sqref="D42 C43 D45 C46 D48:D50">
      <formula1>$BA$11:$BA$1484</formula1>
    </dataValidation>
    <dataValidation type="list" allowBlank="1" showInputMessage="1" showErrorMessage="1" sqref="C146 C151">
      <formula1>$BC$10:$BC$1541</formula1>
    </dataValidation>
    <dataValidation type="list" allowBlank="1" showInputMessage="1" showErrorMessage="1" sqref="C87">
      <formula1>$BD$10:$BD$1470</formula1>
    </dataValidation>
    <dataValidation type="list" allowBlank="1" showInputMessage="1" showErrorMessage="1" sqref="C70">
      <formula1>$BD$11:$BD$1505</formula1>
    </dataValidation>
    <dataValidation type="list" allowBlank="1" showInputMessage="1" showErrorMessage="1" sqref="C73 C75">
      <formula1>$BD$11:$BD$1468</formula1>
    </dataValidation>
    <dataValidation type="list" allowBlank="1" showInputMessage="1" showErrorMessage="1" sqref="C80">
      <formula1>$BE$11:$BE$1505</formula1>
    </dataValidation>
    <dataValidation type="list" allowBlank="1" showInputMessage="1" showErrorMessage="1" sqref="D81 C57:C64">
      <formula1>$BD$11:$BD$1469</formula1>
    </dataValidation>
    <dataValidation type="list" allowBlank="1" showInputMessage="1" showErrorMessage="1" sqref="C86">
      <formula1>$BA$11:$BA$1488</formula1>
    </dataValidation>
    <dataValidation type="list" allowBlank="1" showInputMessage="1" showErrorMessage="1" sqref="C216">
      <formula1>$BC$10:$BC$1529</formula1>
    </dataValidation>
    <dataValidation type="list" allowBlank="1" showInputMessage="1" showErrorMessage="1" sqref="C88">
      <formula1>$BD$10:$BD$1469</formula1>
    </dataValidation>
    <dataValidation type="list" allowBlank="1" showInputMessage="1" showErrorMessage="1" sqref="C89 D105">
      <formula1>$BC$11:$BC$1518</formula1>
    </dataValidation>
    <dataValidation type="list" allowBlank="1" showInputMessage="1" showErrorMessage="1" sqref="D164">
      <formula1>$BC$7:$BC$1343</formula1>
    </dataValidation>
    <dataValidation type="list" allowBlank="1" showInputMessage="1" showErrorMessage="1" sqref="C163">
      <formula1>$BC$10:$BC$1539</formula1>
    </dataValidation>
    <dataValidation type="list" allowBlank="1" showInputMessage="1" showErrorMessage="1" sqref="D131">
      <formula1>$BC$11:$BC$1524</formula1>
    </dataValidation>
    <dataValidation type="list" allowBlank="1" showInputMessage="1" showErrorMessage="1" sqref="D90 D129 C130 C131 C134 D135 D136">
      <formula1>$BC$10:$BC$1511</formula1>
    </dataValidation>
    <dataValidation type="list" allowBlank="1" showInputMessage="1" showErrorMessage="1" sqref="C158 C159:C160">
      <formula1>$BC$10:$BC$1508</formula1>
    </dataValidation>
    <dataValidation type="list" allowBlank="1" showInputMessage="1" showErrorMessage="1" sqref="D92">
      <formula1>$BC$10:$BC$1526</formula1>
    </dataValidation>
    <dataValidation type="list" allowBlank="1" showInputMessage="1" showErrorMessage="1" sqref="C280">
      <formula1>$BC$10:$BC$1506</formula1>
    </dataValidation>
    <dataValidation type="list" allowBlank="1" showInputMessage="1" showErrorMessage="1" sqref="C276">
      <formula1>$BC$11:$BC$1526</formula1>
    </dataValidation>
    <dataValidation type="list" allowBlank="1" showInputMessage="1" showErrorMessage="1" sqref="C268">
      <formula1>$BD$7:$BD$1504</formula1>
    </dataValidation>
    <dataValidation type="list" allowBlank="1" showInputMessage="1" showErrorMessage="1" sqref="C226 C250 C223:C224 C243:C244 C246:C248 C251:C253">
      <formula1>$BC$10:$BC$1515</formula1>
    </dataValidation>
    <dataValidation type="list" allowBlank="1" showInputMessage="1" showErrorMessage="1" sqref="D94 C178 C182">
      <formula1>$BC$10:$BC$1537</formula1>
    </dataValidation>
    <dataValidation type="list" allowBlank="1" showInputMessage="1" showErrorMessage="1" sqref="C97 C100 C149 C152">
      <formula1>$BC$10:$BC$1542</formula1>
    </dataValidation>
    <dataValidation type="list" allowBlank="1" showInputMessage="1" showErrorMessage="1" sqref="D119">
      <formula1>$BD$7:$BD$1343</formula1>
    </dataValidation>
    <dataValidation type="list" allowBlank="1" showInputMessage="1" showErrorMessage="1" sqref="C77:C79">
      <formula1>$BE$11:$BE$1469</formula1>
    </dataValidation>
    <dataValidation type="list" allowBlank="1" showInputMessage="1" showErrorMessage="1" sqref="C126">
      <formula1>$BC$10:$BC$1500</formula1>
    </dataValidation>
    <dataValidation type="list" allowBlank="1" showInputMessage="1" showErrorMessage="1" sqref="D127">
      <formula1>$BC$10:$BC$1496</formula1>
    </dataValidation>
    <dataValidation type="list" allowBlank="1" showInputMessage="1" showErrorMessage="1" sqref="D140 C141 D142 C138:C139 C143:C144">
      <formula1>$BD$7:$BD$1511</formula1>
    </dataValidation>
    <dataValidation type="list" allowBlank="1" showInputMessage="1" showErrorMessage="1" sqref="C145">
      <formula1>$BD$7:$BD$1510</formula1>
    </dataValidation>
    <dataValidation type="list" allowBlank="1" showInputMessage="1" showErrorMessage="1" sqref="C277 C278:C279">
      <formula1>$BC$10:$BC$1527</formula1>
    </dataValidation>
    <dataValidation type="list" allowBlank="1" showInputMessage="1" showErrorMessage="1" sqref="C153 C156 C154:C155">
      <formula1>$BC$10:$BC$1512</formula1>
    </dataValidation>
    <dataValidation type="list" allowBlank="1" showInputMessage="1" showErrorMessage="1" sqref="C264 C286 C239:C240">
      <formula1>$BC$10:$BC$1530</formula1>
    </dataValidation>
    <dataValidation type="list" allowBlank="1" showInputMessage="1" showErrorMessage="1" sqref="C162 C174">
      <formula1>$BC$10:$BC$1560</formula1>
    </dataValidation>
    <dataValidation type="list" allowBlank="1" showInputMessage="1" showErrorMessage="1" sqref="C172 C193 C230 C197:C198">
      <formula1>$BC$10:$BC$1535</formula1>
    </dataValidation>
    <dataValidation type="list" allowBlank="1" showInputMessage="1" showErrorMessage="1" sqref="C179">
      <formula1>$BC$10:$BC$1489</formula1>
    </dataValidation>
    <dataValidation type="list" allowBlank="1" showInputMessage="1" showErrorMessage="1" sqref="C212">
      <formula1>$BC$10:$BC$1551</formula1>
    </dataValidation>
    <dataValidation type="list" allowBlank="1" showInputMessage="1" showErrorMessage="1" sqref="C219">
      <formula1>$BC$10:$BC$1543</formula1>
    </dataValidation>
    <dataValidation type="list" allowBlank="1" showInputMessage="1" showErrorMessage="1" sqref="C221">
      <formula1>$BC$10:$BC$1524</formula1>
    </dataValidation>
    <dataValidation type="list" allowBlank="1" showInputMessage="1" showErrorMessage="1" sqref="C234 C282">
      <formula1>$BC$10:$BC$1509</formula1>
    </dataValidation>
    <dataValidation type="list" allowBlank="1" showInputMessage="1" showErrorMessage="1" sqref="C267 C269">
      <formula1>$BD$7:$BD$1503</formula1>
    </dataValidation>
    <dataValidation type="list" allowBlank="1" showInputMessage="1" showErrorMessage="1" sqref="C270">
      <formula1>$BC$10:$BC$1504</formula1>
    </dataValidation>
    <dataValidation type="list" allowBlank="1" showInputMessage="1" showErrorMessage="1" sqref="C272">
      <formula1>$BC$10:$BC$1531</formula1>
    </dataValidation>
    <dataValidation type="list" allowBlank="1" showInputMessage="1" showErrorMessage="1" sqref="C235:C237">
      <formula1>$BC$10:$BC$1519</formula1>
    </dataValidation>
  </dataValidations>
  <pageMargins left="0" right="0" top="0.5" bottom="0.5" header="0.3" footer="0.3"/>
  <pageSetup paperSize="9" scale="6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7"/>
  <sheetViews>
    <sheetView workbookViewId="0">
      <selection activeCell="H4" sqref="H4"/>
    </sheetView>
  </sheetViews>
  <sheetFormatPr defaultColWidth="9" defaultRowHeight="15" outlineLevelRow="6" outlineLevelCol="5"/>
  <cols>
    <col min="1" max="1" width="4.42857142857143" customWidth="1"/>
    <col min="2" max="2" width="8.85714285714286" customWidth="1"/>
    <col min="3" max="3" width="33.5714285714286" customWidth="1"/>
    <col min="4" max="4" width="40" customWidth="1"/>
    <col min="5" max="5" width="30.1428571428571" customWidth="1"/>
    <col min="6" max="6" width="17.1428571428571" customWidth="1"/>
  </cols>
  <sheetData>
    <row r="2" ht="34.5" customHeight="1" spans="2:5">
      <c r="B2" s="9" t="s">
        <v>319</v>
      </c>
      <c r="C2" s="9" t="s">
        <v>453</v>
      </c>
      <c r="D2" s="9" t="s">
        <v>16</v>
      </c>
      <c r="E2" s="9" t="s">
        <v>210</v>
      </c>
    </row>
    <row r="3" ht="49.5" customHeight="1" spans="2:6">
      <c r="B3" s="10">
        <v>1</v>
      </c>
      <c r="C3" s="11" t="s">
        <v>454</v>
      </c>
      <c r="D3" s="12" t="s">
        <v>455</v>
      </c>
      <c r="E3" s="13" t="s">
        <v>456</v>
      </c>
      <c r="F3" s="14" t="s">
        <v>457</v>
      </c>
    </row>
    <row r="4" ht="42" customHeight="1" spans="2:6">
      <c r="B4" s="10">
        <f t="shared" ref="B4:B6" si="0">+B3+1</f>
        <v>2</v>
      </c>
      <c r="C4" s="11" t="s">
        <v>458</v>
      </c>
      <c r="D4" s="12" t="s">
        <v>459</v>
      </c>
      <c r="E4" s="13" t="s">
        <v>460</v>
      </c>
      <c r="F4" s="15" t="s">
        <v>43</v>
      </c>
    </row>
    <row r="5" ht="35.25" customHeight="1" spans="2:6">
      <c r="B5" s="10">
        <f t="shared" si="0"/>
        <v>3</v>
      </c>
      <c r="C5" s="11" t="s">
        <v>461</v>
      </c>
      <c r="D5" s="12" t="s">
        <v>462</v>
      </c>
      <c r="E5" s="13" t="s">
        <v>463</v>
      </c>
      <c r="F5" s="15"/>
    </row>
    <row r="6" ht="39" customHeight="1" spans="2:6">
      <c r="B6" s="10">
        <f t="shared" si="0"/>
        <v>4</v>
      </c>
      <c r="C6" s="11" t="s">
        <v>464</v>
      </c>
      <c r="D6" s="12" t="s">
        <v>465</v>
      </c>
      <c r="E6" s="13" t="s">
        <v>466</v>
      </c>
      <c r="F6" s="15" t="s">
        <v>467</v>
      </c>
    </row>
    <row r="7" ht="42" customHeight="1" spans="2:6">
      <c r="B7" s="10">
        <v>5</v>
      </c>
      <c r="C7" s="11" t="s">
        <v>468</v>
      </c>
      <c r="D7" s="12" t="s">
        <v>469</v>
      </c>
      <c r="E7" s="13" t="s">
        <v>470</v>
      </c>
      <c r="F7" s="15"/>
    </row>
  </sheetData>
  <mergeCells count="2">
    <mergeCell ref="F4:F5"/>
    <mergeCell ref="F6:F7"/>
  </mergeCells>
  <pageMargins left="0.7" right="0.7" top="0.75" bottom="0.75" header="0.3" footer="0.3"/>
  <pageSetup paperSize="9" scale="8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D7" sqref="D7"/>
    </sheetView>
  </sheetViews>
  <sheetFormatPr defaultColWidth="9" defaultRowHeight="15"/>
  <cols>
    <col min="1" max="1" width="20.1428571428571" customWidth="1"/>
    <col min="2" max="2" width="9" customWidth="1"/>
    <col min="6" max="6" width="3.71428571428571" customWidth="1"/>
    <col min="7" max="11" width="23.7142857142857" customWidth="1"/>
  </cols>
  <sheetData>
    <row r="1" spans="1:10">
      <c r="A1" t="s">
        <v>471</v>
      </c>
      <c r="B1" t="s">
        <v>472</v>
      </c>
      <c r="C1" t="s">
        <v>473</v>
      </c>
      <c r="D1" t="s">
        <v>123</v>
      </c>
      <c r="G1" s="1" t="s">
        <v>474</v>
      </c>
      <c r="H1" s="1" t="s">
        <v>475</v>
      </c>
      <c r="I1" s="6" t="s">
        <v>476</v>
      </c>
      <c r="J1" s="1" t="s">
        <v>477</v>
      </c>
    </row>
    <row r="2" ht="15.75" spans="1:10">
      <c r="A2" t="s">
        <v>478</v>
      </c>
      <c r="B2" t="s">
        <v>479</v>
      </c>
      <c r="C2" t="s">
        <v>480</v>
      </c>
      <c r="D2">
        <v>2015</v>
      </c>
      <c r="G2" s="2" t="s">
        <v>481</v>
      </c>
      <c r="H2" s="3">
        <v>407798</v>
      </c>
      <c r="I2" s="3">
        <v>136376</v>
      </c>
      <c r="J2" s="7">
        <v>15876</v>
      </c>
    </row>
    <row r="3" ht="15.75" spans="1:10">
      <c r="A3" t="s">
        <v>2</v>
      </c>
      <c r="B3" t="s">
        <v>482</v>
      </c>
      <c r="C3" t="s">
        <v>483</v>
      </c>
      <c r="D3">
        <v>2016</v>
      </c>
      <c r="G3" s="4" t="s">
        <v>484</v>
      </c>
      <c r="H3" s="5">
        <v>578344</v>
      </c>
      <c r="I3" s="5">
        <v>173870</v>
      </c>
      <c r="J3" s="8">
        <v>26040</v>
      </c>
    </row>
    <row r="4" ht="15.75" spans="2:10">
      <c r="B4" t="s">
        <v>481</v>
      </c>
      <c r="C4" t="s">
        <v>485</v>
      </c>
      <c r="D4">
        <v>2017</v>
      </c>
      <c r="G4" s="4" t="s">
        <v>479</v>
      </c>
      <c r="H4" s="5">
        <v>1941933</v>
      </c>
      <c r="I4" s="5">
        <v>618912</v>
      </c>
      <c r="J4" s="8">
        <v>77135</v>
      </c>
    </row>
    <row r="5" ht="15.75" spans="2:10">
      <c r="B5" t="s">
        <v>484</v>
      </c>
      <c r="C5" t="s">
        <v>486</v>
      </c>
      <c r="D5">
        <v>2018</v>
      </c>
      <c r="G5" s="4" t="s">
        <v>482</v>
      </c>
      <c r="H5" s="5">
        <v>731437</v>
      </c>
      <c r="I5" s="5">
        <v>222656</v>
      </c>
      <c r="J5" s="8">
        <v>36256</v>
      </c>
    </row>
    <row r="6" ht="15.75" spans="2:10">
      <c r="B6" t="s">
        <v>4</v>
      </c>
      <c r="C6" t="s">
        <v>487</v>
      </c>
      <c r="D6">
        <v>2019</v>
      </c>
      <c r="G6" s="4" t="s">
        <v>4</v>
      </c>
      <c r="H6" s="5">
        <v>193100</v>
      </c>
      <c r="I6" s="5">
        <v>40551</v>
      </c>
      <c r="J6" s="8">
        <v>5480</v>
      </c>
    </row>
    <row r="7" spans="3:3">
      <c r="C7" t="s">
        <v>488</v>
      </c>
    </row>
    <row r="8" spans="3:3">
      <c r="C8" t="s">
        <v>489</v>
      </c>
    </row>
    <row r="9" spans="3:3">
      <c r="C9" t="s">
        <v>490</v>
      </c>
    </row>
    <row r="10" spans="3:3">
      <c r="C10" t="s">
        <v>491</v>
      </c>
    </row>
    <row r="11" spans="3:3">
      <c r="C11" t="s">
        <v>492</v>
      </c>
    </row>
    <row r="12" spans="3:3">
      <c r="C12" t="s">
        <v>493</v>
      </c>
    </row>
    <row r="13" spans="3:3">
      <c r="C13" t="s">
        <v>494</v>
      </c>
    </row>
  </sheetData>
  <pageMargins left="0.7" right="0.7" top="0.75" bottom="0.75" header="0.3" footer="0.3"/>
  <pageSetup paperSize="9" orientation="portrait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HIO</vt:lpstr>
      <vt:lpstr>HCP</vt:lpstr>
      <vt:lpstr>Admission</vt:lpstr>
      <vt:lpstr>PPN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Abid Hussain</dc:creator>
  <cp:lastModifiedBy>Shamim</cp:lastModifiedBy>
  <dcterms:created xsi:type="dcterms:W3CDTF">2015-03-26T22:17:00Z</dcterms:created>
  <cp:lastPrinted>2020-01-07T08:27:00Z</cp:lastPrinted>
  <dcterms:modified xsi:type="dcterms:W3CDTF">2020-03-10T12:49:40Z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1033-11.2.0.9085</vt:lpwstr>
  </property>
</Properties>
</file>