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30"/>
  </bookViews>
  <sheets>
    <sheet name="HIO" sheetId="1" r:id="rId1"/>
    <sheet name="HCP" sheetId="6" r:id="rId2"/>
    <sheet name="Admission" sheetId="5" r:id="rId3"/>
    <sheet name="PPN" sheetId="7" r:id="rId4"/>
    <sheet name="Sheet2" sheetId="8" r:id="rId5"/>
    <sheet name="Sheet1" sheetId="4" state="hidden" r:id="rId6"/>
  </sheets>
  <externalReferences>
    <externalReference r:id="rId7"/>
  </externalReferences>
  <definedNames>
    <definedName name="_xlnm._FilterDatabase" localSheetId="2" hidden="1">Admission!$A$45:$AR$165</definedName>
    <definedName name="Province">Table1[#All]</definedName>
    <definedName name="_xlnm.Print_Area" localSheetId="0">HIO!$A$1:$J$121</definedName>
  </definedNames>
  <calcPr calcId="144525"/>
</workbook>
</file>

<file path=xl/sharedStrings.xml><?xml version="1.0" encoding="utf-8"?>
<sst xmlns="http://schemas.openxmlformats.org/spreadsheetml/2006/main" count="972" uniqueCount="439">
  <si>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</si>
  <si>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</si>
  <si>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</si>
  <si>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</si>
  <si>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</si>
  <si>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Jan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</si>
  <si>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</si>
  <si>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</si>
  <si>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</si>
  <si>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</si>
  <si>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</si>
  <si>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</si>
  <si>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</si>
  <si>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08/02/2021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</si>
  <si>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</si>
  <si>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</si>
  <si>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</si>
  <si>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</si>
  <si>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</si>
  <si>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</si>
  <si>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</si>
  <si>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</si>
  <si>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</si>
  <si>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</si>
  <si>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</si>
  <si>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</si>
  <si>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</si>
  <si>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</si>
  <si>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</si>
  <si>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</si>
  <si>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</si>
  <si>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</si>
  <si>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</si>
  <si>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</si>
  <si>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</si>
  <si>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</si>
  <si>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</si>
  <si>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</si>
  <si>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</si>
  <si>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</si>
  <si>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</si>
  <si>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</si>
  <si>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</si>
  <si>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</si>
  <si>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</si>
  <si>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</si>
  <si>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</si>
  <si>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</si>
  <si>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</si>
  <si>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</si>
  <si>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</si>
  <si>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</si>
  <si>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</si>
  <si>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</si>
  <si>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</si>
  <si>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</si>
  <si>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</si>
  <si>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</si>
  <si>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</si>
  <si>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</si>
  <si>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</si>
  <si>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</si>
  <si>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</si>
  <si>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</si>
  <si>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</si>
  <si>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</si>
  <si>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</si>
  <si>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</si>
  <si>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</si>
  <si>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</si>
  <si>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Hemorrhoids, external, uncomp.</t>
  </si>
  <si>
    <t>Abdominal pain/Calculus, kidney</t>
  </si>
  <si>
    <t>Fracture /Others Truma/Head Injury</t>
  </si>
  <si>
    <t>Cholelithiasis, NOS</t>
  </si>
  <si>
    <t>Hernia, umbilical</t>
  </si>
  <si>
    <t>Uterus, hypertrophy</t>
  </si>
  <si>
    <t>Intestinal obstruction, unspec.</t>
  </si>
  <si>
    <t>Others</t>
  </si>
  <si>
    <t xml:space="preserve">Total </t>
  </si>
  <si>
    <t>b. Non-surgical Admissions  (private hospitals include both for-profit and NGO)</t>
  </si>
  <si>
    <t>Gastroenteritis, infectious</t>
  </si>
  <si>
    <t>Septicimia/Fever</t>
  </si>
  <si>
    <t>Br.Asthma/COPD/Bronchitis</t>
  </si>
  <si>
    <t>Hypertension, benign/CVA</t>
  </si>
  <si>
    <t>Chronic ischemic heart disease, unspec.</t>
  </si>
  <si>
    <t>Sepsis, neonatal</t>
  </si>
  <si>
    <t>Pneumonia/URTI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</si>
  <si>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</si>
  <si>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</si>
  <si>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</si>
  <si>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</si>
  <si>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</si>
  <si>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</si>
  <si>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</si>
  <si>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</si>
  <si>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</si>
  <si>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</si>
  <si>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</si>
  <si>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</si>
  <si>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</si>
  <si>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</si>
  <si>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</si>
  <si>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</si>
  <si>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</si>
  <si>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</si>
  <si>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</si>
  <si>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</si>
  <si>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</si>
  <si>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</si>
  <si>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</si>
  <si>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</si>
  <si>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</si>
  <si>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</si>
  <si>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</si>
  <si>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</si>
  <si>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</si>
  <si>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</si>
  <si>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</si>
  <si>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</si>
  <si>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</si>
  <si>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</si>
  <si>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</si>
  <si>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 xml:space="preserve"> Reporting Month Dec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</si>
  <si>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</si>
  <si>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</si>
  <si>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</si>
  <si>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</si>
  <si>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</si>
  <si>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</si>
  <si>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</si>
  <si>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</si>
  <si>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</si>
  <si>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</si>
  <si>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</si>
  <si>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</si>
  <si>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</si>
  <si>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</si>
  <si>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</si>
  <si>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</si>
  <si>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</si>
  <si>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</si>
  <si>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</si>
  <si>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</si>
  <si>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</si>
  <si>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</si>
  <si>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</si>
  <si>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</si>
  <si>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</si>
  <si>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</si>
  <si>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Br.Asthma/bronchitis/COPD</t>
  </si>
  <si>
    <t>Pregnancy e Complications</t>
  </si>
  <si>
    <t>Hypertension, benign</t>
  </si>
  <si>
    <t>Fracture /Other Tuma</t>
  </si>
  <si>
    <t>Abdominal pain, unspec.</t>
  </si>
  <si>
    <t>Tonsillitis, acute</t>
  </si>
  <si>
    <t>Urinary tract infection, unspec./pyuria</t>
  </si>
  <si>
    <t>Pneumonia, unspec.URTI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</si>
  <si>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</si>
  <si>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</si>
  <si>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</si>
  <si>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</si>
  <si>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</si>
  <si>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</si>
  <si>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</si>
  <si>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</si>
  <si>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</si>
  <si>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</si>
  <si>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</si>
  <si>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</si>
  <si>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 xml:space="preserve">Claims submitted during the reporting month*Inculding one City Hospital Reimburesment </t>
  </si>
  <si>
    <t>Cumulative claims submitted so far**including three missing  GMC reimburesmntes  last Jan-2018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</si>
  <si>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</si>
  <si>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</si>
  <si>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</si>
  <si>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</si>
  <si>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</si>
  <si>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</si>
  <si>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</si>
  <si>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</si>
  <si>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</si>
  <si>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</si>
  <si>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</si>
  <si>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</si>
  <si>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</si>
  <si>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</si>
  <si>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</si>
  <si>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</si>
  <si>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</si>
  <si>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</si>
  <si>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</si>
  <si>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</si>
  <si>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</si>
  <si>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</si>
  <si>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 Jan-2021</t>
  </si>
  <si>
    <t>.</t>
  </si>
  <si>
    <t xml:space="preserve">                        Hoptialization-wise Cases </t>
  </si>
  <si>
    <t>S.No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</si>
  <si>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</si>
  <si>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</si>
  <si>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</si>
  <si>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</si>
  <si>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</si>
  <si>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</si>
  <si>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</si>
  <si>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</si>
  <si>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</si>
  <si>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</si>
  <si>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</si>
  <si>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</si>
  <si>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ZAHOORI</t>
  </si>
  <si>
    <t>Hypoglycemia, diabetes I</t>
  </si>
  <si>
    <t>DHQ Hospital Gilgit</t>
  </si>
  <si>
    <t>chakarkote</t>
  </si>
  <si>
    <t>AZIMA</t>
  </si>
  <si>
    <t>Appendicitis, acute w/ gen. peritonitis</t>
  </si>
  <si>
    <t>SHUKYOTE</t>
  </si>
  <si>
    <t>SANIA</t>
  </si>
  <si>
    <t>RAHIMABAD</t>
  </si>
  <si>
    <t>FATIMA</t>
  </si>
  <si>
    <t>Cholecystitis, acute</t>
  </si>
  <si>
    <t>JALAL ABAD</t>
  </si>
  <si>
    <t>SABITA</t>
  </si>
  <si>
    <t>WAHIDA</t>
  </si>
  <si>
    <t>RASHIDA</t>
  </si>
  <si>
    <t>GMC</t>
  </si>
  <si>
    <t>SHAKOOR</t>
  </si>
  <si>
    <t>ROZINA</t>
  </si>
  <si>
    <t>NOOR JEHAN</t>
  </si>
  <si>
    <t>MEHER ANGAZ</t>
  </si>
  <si>
    <t>Asthma, unspec.</t>
  </si>
  <si>
    <t>KIRAN</t>
  </si>
  <si>
    <t>NASIRA</t>
  </si>
  <si>
    <t>GUL SADAN</t>
  </si>
  <si>
    <t>SAKWAR</t>
  </si>
  <si>
    <t>ZAHRA</t>
  </si>
  <si>
    <t>SADIA</t>
  </si>
  <si>
    <t>ALI AKBAR</t>
  </si>
  <si>
    <t>HARAMOSH</t>
  </si>
  <si>
    <t>RAZA UD DIN</t>
  </si>
  <si>
    <t>Sciatica</t>
  </si>
  <si>
    <t>City Hosptial Gilgit</t>
  </si>
  <si>
    <t>ABDUL HAKEEM</t>
  </si>
  <si>
    <t>FOZIA</t>
  </si>
  <si>
    <t>BIBI SAIRA</t>
  </si>
  <si>
    <t>Hemorrhoids, NOS</t>
  </si>
  <si>
    <t>DIL KURSHAD</t>
  </si>
  <si>
    <t>BASIN</t>
  </si>
  <si>
    <t>AHMAD</t>
  </si>
  <si>
    <t>KIRAN JAVED</t>
  </si>
  <si>
    <t>Fever, unspec.</t>
  </si>
  <si>
    <t>DAMOTE</t>
  </si>
  <si>
    <t xml:space="preserve">ABDUL WAHAB </t>
  </si>
  <si>
    <t>Pneumonia, unspec.</t>
  </si>
  <si>
    <t>CHAKAR KOTE</t>
  </si>
  <si>
    <t>FAQIR SHAH</t>
  </si>
  <si>
    <t>ROBINA</t>
  </si>
  <si>
    <t>SAMINA BEGUM</t>
  </si>
  <si>
    <t>CVA, late effect, unspec.</t>
  </si>
  <si>
    <t>LAL SAEEDA</t>
  </si>
  <si>
    <t>FAROOQ</t>
  </si>
  <si>
    <t>Head injury, NOS</t>
  </si>
  <si>
    <t>TASEER AHMAD</t>
  </si>
  <si>
    <t>Fracture lower arm, healing, aftercare</t>
  </si>
  <si>
    <t>TAHIR AYOUB</t>
  </si>
  <si>
    <t>JAMALI</t>
  </si>
  <si>
    <t>HABIBA BEGUM</t>
  </si>
  <si>
    <t>HASHIR</t>
  </si>
  <si>
    <t>MANAHIL</t>
  </si>
  <si>
    <t>ARIFA</t>
  </si>
  <si>
    <t>SHPI- Target/Wider Inpatient Hospitalization Report for Jan -2021</t>
  </si>
  <si>
    <t xml:space="preserve">.                        Hoptialization-wise Cases </t>
  </si>
  <si>
    <t>AMINA</t>
  </si>
  <si>
    <t>AKRSP</t>
  </si>
  <si>
    <t>BIBI HAYAT</t>
  </si>
  <si>
    <t>DANYORE LSO</t>
  </si>
  <si>
    <t>NAZIA</t>
  </si>
  <si>
    <t>EM.LSCS</t>
  </si>
  <si>
    <t>NINE STAR</t>
  </si>
  <si>
    <t>GUFFRAN GHAZI</t>
  </si>
  <si>
    <t>RAHIMA BIBI</t>
  </si>
  <si>
    <t>Abortion, spontaneous, incomplete, uncomplicated</t>
  </si>
  <si>
    <t>GUL HAJA</t>
  </si>
  <si>
    <t>NOORAN MIR</t>
  </si>
  <si>
    <t>Normal delivery</t>
  </si>
  <si>
    <t>DINAR SHAH</t>
  </si>
  <si>
    <t>SHAMSHAD BEGUM</t>
  </si>
  <si>
    <t>NOMAL</t>
  </si>
  <si>
    <t>TAHIRA PERVEEN</t>
  </si>
  <si>
    <t>SHAKOOR AZAM</t>
  </si>
  <si>
    <t>Pneumothorax, spontaneous</t>
  </si>
  <si>
    <t>BABY OF TAHIRA PERVEEN</t>
  </si>
  <si>
    <t>BIBI RIHANA</t>
  </si>
  <si>
    <t>SHAZIA BANO</t>
  </si>
  <si>
    <t>GOHAR NUMA</t>
  </si>
  <si>
    <t>MAHN NOOR</t>
  </si>
  <si>
    <t>Abortion, spontaneous, complete, uncomplicated</t>
  </si>
  <si>
    <t>SALMA</t>
  </si>
  <si>
    <t>ALYA AZIZ</t>
  </si>
  <si>
    <t>ADBULLAH KHAN</t>
  </si>
  <si>
    <t>GUL CHIRA</t>
  </si>
  <si>
    <t>IRFAN</t>
  </si>
  <si>
    <t>ceena health</t>
  </si>
  <si>
    <t>05811-455363</t>
  </si>
  <si>
    <t>RUSTAM ALI</t>
  </si>
  <si>
    <t>COPD, NOS</t>
  </si>
  <si>
    <t>NAIK ALAM</t>
  </si>
  <si>
    <t>SHKEEL AHMED BAIG</t>
  </si>
  <si>
    <t>FPAP</t>
  </si>
  <si>
    <t>MISBAH KARIM</t>
  </si>
  <si>
    <t>03555556555</t>
  </si>
  <si>
    <t>MAHJABEEN</t>
  </si>
  <si>
    <t>El LSCS</t>
  </si>
  <si>
    <t>03126669235</t>
  </si>
  <si>
    <t>ZUMRANA BIBI</t>
  </si>
  <si>
    <t>2-1-2021</t>
  </si>
  <si>
    <t>3-1-2021</t>
  </si>
  <si>
    <t>AKSWB</t>
  </si>
  <si>
    <t>BILQEES</t>
  </si>
  <si>
    <t>PARVEENA</t>
  </si>
  <si>
    <t>MI, acute, other inferior wall, NOS</t>
  </si>
  <si>
    <t>FARWA</t>
  </si>
  <si>
    <t>SHABEEN NUMA</t>
  </si>
  <si>
    <t>NASIM BEGUM</t>
  </si>
  <si>
    <t>GUL KHANTOON</t>
  </si>
  <si>
    <t>ZAFAR ALI KHAN</t>
  </si>
  <si>
    <t>Peptic ulcer disease, unspec. w/o obstruction</t>
  </si>
  <si>
    <t>PAREE JAHAN</t>
  </si>
  <si>
    <t>Pelvic inflammatory disease, unspec.</t>
  </si>
  <si>
    <t>NOOR NUMA</t>
  </si>
  <si>
    <t>Hernia, inguinal, NOS, unilateral</t>
  </si>
  <si>
    <t>NA</t>
  </si>
  <si>
    <t>ZAHIDA BIBI</t>
  </si>
  <si>
    <t>Hernias, other, NOS</t>
  </si>
  <si>
    <t>KHUSH NUMA</t>
  </si>
  <si>
    <t>ASAD ULLAH</t>
  </si>
  <si>
    <t>MURAD BEGUM</t>
  </si>
  <si>
    <t>MASHROOF</t>
  </si>
  <si>
    <t>BIBI ZAIBA</t>
  </si>
  <si>
    <t>Bronchitis, acute</t>
  </si>
  <si>
    <t>DILSHAD BEGUM</t>
  </si>
  <si>
    <t>KHANO</t>
  </si>
  <si>
    <t>YASMEEN BANO</t>
  </si>
  <si>
    <t>Anal fissure, nontraumatic</t>
  </si>
  <si>
    <t>QUWAT BAIG</t>
  </si>
  <si>
    <t>MUJAHEED KHAN</t>
  </si>
  <si>
    <t>Gastroenteritis, noninfectious, unspec.</t>
  </si>
  <si>
    <t>WAJID ALI</t>
  </si>
  <si>
    <t>Urinary obstruction, unspec.</t>
  </si>
  <si>
    <t>ANEES ALI</t>
  </si>
  <si>
    <t>Appendicitis, acute w/o peritonitis</t>
  </si>
  <si>
    <t>BIBI NIMO</t>
  </si>
  <si>
    <t>ABAD ALI SHAH</t>
  </si>
  <si>
    <t>Form, other</t>
  </si>
  <si>
    <t>TALIB SHAH</t>
  </si>
  <si>
    <t>AMOOR SHAH</t>
  </si>
  <si>
    <t>CA STOMACH</t>
  </si>
  <si>
    <t>UPPER JUTIAL</t>
  </si>
  <si>
    <t>NAILA</t>
  </si>
  <si>
    <t>KHOMER</t>
  </si>
  <si>
    <t>NASEEM BEGUM</t>
  </si>
  <si>
    <t>ISLAM SHAH</t>
  </si>
  <si>
    <t>Removal of DJ stent</t>
  </si>
  <si>
    <t>NIMRA</t>
  </si>
  <si>
    <t>BIBI ZAINAMA</t>
  </si>
  <si>
    <t>Anemia, other, unspec.</t>
  </si>
  <si>
    <t>MULKI SHAH</t>
  </si>
  <si>
    <t>BAKHTAWAR KHAN</t>
  </si>
  <si>
    <t>SHAZIA RANI</t>
  </si>
  <si>
    <t>NANI</t>
  </si>
  <si>
    <t>Upper respiratory infection, acute, NOS</t>
  </si>
  <si>
    <t>03468115028</t>
  </si>
  <si>
    <t>NAIB KHAN</t>
  </si>
  <si>
    <t>03468512184</t>
  </si>
  <si>
    <t>MUHAMMAD AMAN</t>
  </si>
  <si>
    <t>Renal insufficiency, acute</t>
  </si>
  <si>
    <t>03435564337</t>
  </si>
  <si>
    <t>SHER ALI</t>
  </si>
  <si>
    <t>03469239788</t>
  </si>
  <si>
    <t>KHUSHAN BEGUM</t>
  </si>
  <si>
    <t>Asthma, extrinsic, acute exacerbation</t>
  </si>
  <si>
    <t>03495144692</t>
  </si>
  <si>
    <t>JAVED IQBAL</t>
  </si>
  <si>
    <t>MISRI BANAO</t>
  </si>
  <si>
    <t>MACHI KHAN</t>
  </si>
  <si>
    <t>SIFAT JAMAL</t>
  </si>
  <si>
    <t>Renal failure, acute, unspec.</t>
  </si>
  <si>
    <t>MOHAMMAD YAQOOB KHAN</t>
  </si>
  <si>
    <t>ISHAQ AKBAR</t>
  </si>
  <si>
    <t>Asthma, extrinsic w/o status</t>
  </si>
  <si>
    <t>NOOR JAHAN</t>
  </si>
  <si>
    <t>SADIQ HUSSAIN</t>
  </si>
  <si>
    <t>HORAIN SAQIB</t>
  </si>
  <si>
    <t>03336666854</t>
  </si>
  <si>
    <t>HUSSUN BANO</t>
  </si>
  <si>
    <t>CMH GILGIT</t>
  </si>
  <si>
    <t>03005513357</t>
  </si>
  <si>
    <t>Total Patients=117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</si>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</sst>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21">
    <numFmt numFmtId="43" formatCode="_-* #,##0.00_-;\-* #,##0.00_-;_-* &quot;-&quot;??_-;_-@_-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8" formatCode="&quot;£&quot;#,##0.00;[Red]\-&quot;£&quot;#,##0.00"/>
    <numFmt numFmtId="176" formatCode="_(* #,##0_);_(* \(#,##0\);_(* &quot;-&quot;??_);_(@_)"/>
    <numFmt numFmtId="177" formatCode="[$-409]dd/mmm/yy;@"/>
    <numFmt numFmtId="178" formatCode="0.00_ "/>
    <numFmt numFmtId="179" formatCode="_(* #,##0.00_);_(* \(#,##0.00\);_(* &quot;-&quot;??_);_(@_)"/>
    <numFmt numFmtId="180" formatCode="_(* #,##0_);_(* \(#,##0\);_(* &quot;-&quot;_);_(@_)"/>
    <numFmt numFmtId="181" formatCode="[$-409]dd\-mmm\-yy;@"/>
    <numFmt numFmtId="182" formatCode="_ * #,##0.00_ ;_ * \-#,##0.00_ ;_ * &quot;-&quot;??_ ;_ @_ "/>
    <numFmt numFmtId="183" formatCode="[$-409]d\-mmm\-yyyy;@"/>
    <numFmt numFmtId="184" formatCode="_ * #,##0_ ;_ * \-#,##0_ ;_ * &quot;-&quot;??_ ;_ @_ "/>
    <numFmt numFmtId="185" formatCode="[$-409]d\-mmm\-yy;@"/>
    <numFmt numFmtId="186" formatCode="0.0_ "/>
    <numFmt numFmtId="187" formatCode="0.0"/>
    <numFmt numFmtId="188" formatCode="[$-409]d/mmm/yy;@"/>
    <numFmt numFmtId="189" formatCode="0_ "/>
    <numFmt numFmtId="190" formatCode="_ * #,##0.000_ ;_ * \-#,##0.000_ ;_ * &quot;-&quot;??_ ;_ @_ "/>
    <numFmt numFmtId="191" formatCode="dd\-mmm"/>
  </numFmts>
  <fonts count="88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9"/>
      <color theme="1"/>
      <name val="Arial"/>
      <charset val="134"/>
    </font>
    <font>
      <sz val="10"/>
      <name val="Arial"/>
      <charset val="0"/>
    </font>
    <font>
      <sz val="10"/>
      <color indexed="8"/>
      <name val="Arial"/>
      <charset val="0"/>
    </font>
    <font>
      <sz val="11"/>
      <color theme="1"/>
      <name val="Calibri"/>
      <charset val="0"/>
      <scheme val="minor"/>
    </font>
    <font>
      <sz val="10"/>
      <name val="Arial"/>
      <charset val="0"/>
    </font>
    <font>
      <sz val="9"/>
      <name val="Arial"/>
      <charset val="0"/>
    </font>
    <font>
      <b/>
      <sz val="10"/>
      <color theme="1"/>
      <name val="Verdana"/>
      <charset val="134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sz val="9"/>
      <name val="Calibri"/>
      <charset val="0"/>
    </font>
    <font>
      <sz val="9"/>
      <name val="Arial"/>
      <charset val="0"/>
    </font>
    <font>
      <sz val="9"/>
      <color indexed="8"/>
      <name val="Calibri"/>
      <charset val="0"/>
    </font>
    <font>
      <sz val="9"/>
      <color theme="1"/>
      <name val="Calibri"/>
      <charset val="134"/>
      <scheme val="minor"/>
    </font>
    <font>
      <sz val="9"/>
      <color indexed="8"/>
      <name val="Arial"/>
      <charset val="0"/>
    </font>
    <font>
      <b/>
      <sz val="10"/>
      <color theme="0"/>
      <name val="Verdana"/>
      <charset val="134"/>
    </font>
    <font>
      <sz val="10"/>
      <name val="Arial"/>
      <charset val="134"/>
    </font>
    <font>
      <sz val="10"/>
      <color theme="1"/>
      <name val="Arial"/>
      <charset val="0"/>
    </font>
    <font>
      <sz val="10"/>
      <color rgb="FF000000"/>
      <name val="Arial"/>
      <charset val="0"/>
    </font>
    <font>
      <sz val="8"/>
      <name val="Verdana"/>
      <charset val="134"/>
    </font>
    <font>
      <sz val="10"/>
      <name val="Calibri"/>
      <charset val="0"/>
    </font>
    <font>
      <sz val="9"/>
      <name val="Calibri"/>
      <charset val="0"/>
    </font>
    <font>
      <sz val="11"/>
      <color indexed="8"/>
      <name val="Calibri"/>
      <charset val="0"/>
    </font>
    <font>
      <sz val="10"/>
      <color theme="1"/>
      <name val="Arial"/>
      <charset val="0"/>
    </font>
    <font>
      <sz val="11"/>
      <color theme="1"/>
      <name val="Calibri"/>
      <charset val="0"/>
      <scheme val="minor"/>
    </font>
    <font>
      <sz val="11"/>
      <name val="Calibri"/>
      <charset val="0"/>
    </font>
    <font>
      <sz val="9"/>
      <color indexed="8"/>
      <name val="Calibri"/>
      <family val="2"/>
      <charset val="0"/>
    </font>
    <font>
      <sz val="9"/>
      <name val="Calibri"/>
      <family val="2"/>
      <charset val="0"/>
    </font>
    <font>
      <sz val="9"/>
      <color indexed="8"/>
      <name val="Arial"/>
      <family val="2"/>
      <charset val="0"/>
    </font>
    <font>
      <sz val="9"/>
      <name val="Arial"/>
      <family val="2"/>
      <charset val="0"/>
    </font>
    <font>
      <sz val="9"/>
      <color indexed="8"/>
      <name val="Arial"/>
      <charset val="0"/>
    </font>
    <font>
      <sz val="10"/>
      <color indexed="8"/>
      <name val="Arial"/>
      <charset val="0"/>
    </font>
    <font>
      <sz val="9"/>
      <color indexed="8"/>
      <name val="Times New Roman"/>
      <family val="1"/>
      <charset val="0"/>
    </font>
    <font>
      <sz val="10"/>
      <color indexed="8"/>
      <name val="Calibri"/>
      <charset val="0"/>
    </font>
    <font>
      <sz val="8"/>
      <color indexed="8"/>
      <name val="Arial"/>
      <charset val="0"/>
    </font>
    <font>
      <sz val="8"/>
      <color indexed="8"/>
      <name val="Calibri"/>
      <charset val="0"/>
    </font>
    <font>
      <sz val="8"/>
      <name val="Calibri"/>
      <charset val="0"/>
    </font>
    <font>
      <sz val="11"/>
      <color theme="1"/>
      <name val="Calibri"/>
      <charset val="134"/>
      <scheme val="minor"/>
    </font>
    <font>
      <sz val="9"/>
      <color indexed="8"/>
      <name val="Arial"/>
      <charset val="134"/>
    </font>
    <font>
      <sz val="12"/>
      <color indexed="8"/>
      <name val="Times New Roman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sz val="10"/>
      <color rgb="FF222222"/>
      <name val="Arial"/>
      <charset val="0"/>
    </font>
    <font>
      <b/>
      <sz val="10"/>
      <color theme="1"/>
      <name val="Calibri"/>
      <charset val="134"/>
      <scheme val="minor"/>
    </font>
    <font>
      <sz val="11"/>
      <name val="Calibri"/>
      <charset val="134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b/>
      <sz val="9"/>
      <color theme="1"/>
      <name val="Arial"/>
      <charset val="134"/>
    </font>
    <font>
      <b/>
      <sz val="11"/>
      <color theme="1"/>
      <name val="Symbol"/>
      <charset val="2"/>
    </font>
    <font>
      <sz val="9"/>
      <name val="Arial"/>
      <charset val="134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134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indexed="8"/>
      <name val="Calibri"/>
      <charset val="134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7">
    <xf numFmtId="0" fontId="0" fillId="0" borderId="0"/>
    <xf numFmtId="0" fontId="37" fillId="35" borderId="0" applyNumberFormat="0" applyBorder="0" applyAlignment="0" applyProtection="0">
      <alignment vertical="center"/>
    </xf>
    <xf numFmtId="0" fontId="29" fillId="0" borderId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8" fontId="29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2" fillId="0" borderId="57" applyNumberFormat="0" applyFill="0" applyAlignment="0" applyProtection="0">
      <alignment vertical="center"/>
    </xf>
    <xf numFmtId="0" fontId="29" fillId="0" borderId="0"/>
    <xf numFmtId="0" fontId="71" fillId="17" borderId="56" applyNumberFormat="0" applyAlignment="0" applyProtection="0">
      <alignment vertical="center"/>
    </xf>
    <xf numFmtId="0" fontId="0" fillId="34" borderId="62" applyNumberFormat="0" applyFont="0" applyAlignment="0" applyProtection="0">
      <alignment vertical="center"/>
    </xf>
    <xf numFmtId="8" fontId="29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8" fillId="0" borderId="0"/>
    <xf numFmtId="0" fontId="68" fillId="8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35" fillId="0" borderId="0"/>
    <xf numFmtId="0" fontId="37" fillId="27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70" fillId="0" borderId="0" applyNumberFormat="0" applyFill="0" applyBorder="0" applyAlignment="0" applyProtection="0">
      <alignment vertical="center"/>
    </xf>
    <xf numFmtId="0" fontId="29" fillId="0" borderId="0"/>
    <xf numFmtId="43" fontId="81" fillId="0" borderId="0" applyFont="0" applyFill="0" applyBorder="0" applyAlignment="0" applyProtection="0"/>
    <xf numFmtId="0" fontId="75" fillId="0" borderId="57" applyNumberFormat="0" applyFill="0" applyAlignment="0" applyProtection="0">
      <alignment vertical="center"/>
    </xf>
    <xf numFmtId="0" fontId="29" fillId="0" borderId="0"/>
    <xf numFmtId="0" fontId="74" fillId="0" borderId="59" applyNumberFormat="0" applyFill="0" applyAlignment="0" applyProtection="0">
      <alignment vertical="center"/>
    </xf>
    <xf numFmtId="0" fontId="29" fillId="0" borderId="0"/>
    <xf numFmtId="0" fontId="29" fillId="0" borderId="0"/>
    <xf numFmtId="0" fontId="74" fillId="0" borderId="0" applyNumberFormat="0" applyFill="0" applyBorder="0" applyAlignment="0" applyProtection="0">
      <alignment vertical="center"/>
    </xf>
    <xf numFmtId="0" fontId="73" fillId="19" borderId="58" applyNumberFormat="0" applyAlignment="0" applyProtection="0">
      <alignment vertical="center"/>
    </xf>
    <xf numFmtId="0" fontId="29" fillId="0" borderId="0"/>
    <xf numFmtId="0" fontId="29" fillId="0" borderId="0"/>
    <xf numFmtId="0" fontId="86" fillId="39" borderId="0" applyNumberFormat="0" applyBorder="0" applyAlignment="0" applyProtection="0">
      <alignment vertical="center"/>
    </xf>
    <xf numFmtId="0" fontId="29" fillId="0" borderId="0"/>
    <xf numFmtId="0" fontId="68" fillId="18" borderId="0" applyNumberFormat="0" applyBorder="0" applyAlignment="0" applyProtection="0">
      <alignment vertical="center"/>
    </xf>
    <xf numFmtId="0" fontId="85" fillId="29" borderId="63" applyNumberFormat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9" fillId="0" borderId="0"/>
    <xf numFmtId="0" fontId="83" fillId="29" borderId="58" applyNumberFormat="0" applyAlignment="0" applyProtection="0">
      <alignment vertical="center"/>
    </xf>
    <xf numFmtId="0" fontId="82" fillId="0" borderId="61" applyNumberFormat="0" applyFill="0" applyAlignment="0" applyProtection="0">
      <alignment vertical="center"/>
    </xf>
    <xf numFmtId="0" fontId="79" fillId="0" borderId="60" applyNumberFormat="0" applyFill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77" fillId="24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9" fillId="0" borderId="0"/>
    <xf numFmtId="43" fontId="0" fillId="0" borderId="0" applyFont="0" applyFill="0" applyBorder="0" applyAlignment="0" applyProtection="0"/>
    <xf numFmtId="182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79" fontId="8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2" fontId="18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0" fillId="0" borderId="0"/>
    <xf numFmtId="0" fontId="81" fillId="0" borderId="0"/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182" fontId="18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</cellStyleXfs>
  <cellXfs count="75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83" fontId="11" fillId="0" borderId="0" xfId="0" applyNumberFormat="1" applyFont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0" xfId="123" applyFont="1" applyFill="1" applyBorder="1" applyAlignment="1" applyProtection="1">
      <alignment horizontal="center" vertical="center"/>
      <protection locked="0"/>
    </xf>
    <xf numFmtId="1" fontId="13" fillId="3" borderId="8" xfId="13" applyNumberFormat="1" applyFont="1" applyFill="1" applyBorder="1" applyAlignment="1" applyProtection="1">
      <alignment horizontal="right" vertical="center"/>
      <protection locked="0"/>
    </xf>
    <xf numFmtId="0" fontId="13" fillId="3" borderId="8" xfId="123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185" fontId="15" fillId="0" borderId="1" xfId="0" applyNumberFormat="1" applyFont="1" applyFill="1" applyBorder="1" applyAlignment="1"/>
    <xf numFmtId="0" fontId="0" fillId="0" borderId="1" xfId="0" applyBorder="1"/>
    <xf numFmtId="0" fontId="15" fillId="4" borderId="1" xfId="0" applyFont="1" applyFill="1" applyBorder="1" applyAlignment="1" applyProtection="1">
      <alignment vertical="top"/>
      <protection locked="0"/>
    </xf>
    <xf numFmtId="0" fontId="15" fillId="4" borderId="1" xfId="0" applyFont="1" applyFill="1" applyBorder="1" applyAlignment="1">
      <alignment horizontal="left"/>
    </xf>
    <xf numFmtId="0" fontId="15" fillId="0" borderId="1" xfId="0" applyFont="1" applyFill="1" applyBorder="1" applyAlignment="1"/>
    <xf numFmtId="184" fontId="15" fillId="5" borderId="1" xfId="13" applyNumberFormat="1" applyFont="1" applyFill="1" applyBorder="1" applyAlignment="1" applyProtection="1">
      <alignment vertical="top"/>
      <protection locked="0"/>
    </xf>
    <xf numFmtId="0" fontId="16" fillId="4" borderId="1" xfId="0" applyFont="1" applyFill="1" applyBorder="1" applyAlignment="1">
      <alignment horizontal="left"/>
    </xf>
    <xf numFmtId="0" fontId="15" fillId="4" borderId="1" xfId="85" applyFont="1" applyFill="1" applyBorder="1" applyAlignment="1" applyProtection="1">
      <alignment vertical="top"/>
      <protection locked="0"/>
    </xf>
    <xf numFmtId="0" fontId="15" fillId="5" borderId="1" xfId="130" applyFont="1" applyFill="1" applyBorder="1" applyAlignment="1">
      <alignment vertical="top"/>
    </xf>
    <xf numFmtId="184" fontId="15" fillId="5" borderId="1" xfId="77" applyNumberFormat="1" applyFont="1" applyFill="1" applyBorder="1" applyAlignment="1" applyProtection="1">
      <alignment vertical="top"/>
      <protection locked="0"/>
    </xf>
    <xf numFmtId="0" fontId="15" fillId="4" borderId="1" xfId="0" applyFont="1" applyFill="1" applyBorder="1" applyAlignment="1"/>
    <xf numFmtId="1" fontId="15" fillId="4" borderId="1" xfId="0" applyNumberFormat="1" applyFont="1" applyFill="1" applyBorder="1" applyAlignment="1"/>
    <xf numFmtId="0" fontId="15" fillId="4" borderId="1" xfId="130" applyFont="1" applyFill="1" applyBorder="1" applyAlignment="1">
      <alignment vertical="top"/>
    </xf>
    <xf numFmtId="0" fontId="15" fillId="5" borderId="1" xfId="85" applyFont="1" applyFill="1" applyBorder="1" applyAlignment="1" applyProtection="1">
      <alignment vertical="top"/>
      <protection locked="0"/>
    </xf>
    <xf numFmtId="0" fontId="15" fillId="4" borderId="1" xfId="129" applyFont="1" applyFill="1" applyBorder="1" applyAlignment="1" applyProtection="1">
      <alignment vertical="top"/>
      <protection locked="0"/>
    </xf>
    <xf numFmtId="0" fontId="15" fillId="0" borderId="1" xfId="132" applyFont="1" applyFill="1" applyBorder="1" applyAlignment="1" applyProtection="1">
      <alignment vertical="top"/>
      <protection locked="0"/>
    </xf>
    <xf numFmtId="0" fontId="15" fillId="5" borderId="1" xfId="78" applyFont="1" applyFill="1" applyBorder="1" applyAlignment="1"/>
    <xf numFmtId="0" fontId="15" fillId="5" borderId="1" xfId="94" applyFont="1" applyFill="1" applyBorder="1" applyAlignment="1">
      <alignment vertical="top"/>
    </xf>
    <xf numFmtId="1" fontId="15" fillId="0" borderId="1" xfId="0" applyNumberFormat="1" applyFont="1" applyFill="1" applyBorder="1" applyAlignment="1"/>
    <xf numFmtId="0" fontId="15" fillId="5" borderId="1" xfId="78" applyFont="1" applyFill="1" applyBorder="1" applyAlignment="1">
      <alignment vertical="top"/>
    </xf>
    <xf numFmtId="1" fontId="17" fillId="0" borderId="1" xfId="0" applyNumberFormat="1" applyFont="1" applyFill="1" applyBorder="1" applyAlignment="1"/>
    <xf numFmtId="0" fontId="15" fillId="5" borderId="1" xfId="0" applyFont="1" applyFill="1" applyBorder="1" applyAlignment="1">
      <alignment vertical="top"/>
    </xf>
    <xf numFmtId="0" fontId="14" fillId="4" borderId="0" xfId="0" applyFont="1" applyFill="1" applyBorder="1" applyAlignment="1">
      <alignment horizontal="center" vertical="center"/>
    </xf>
    <xf numFmtId="0" fontId="18" fillId="4" borderId="0" xfId="131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 applyProtection="1">
      <alignment vertical="top"/>
      <protection locked="0"/>
    </xf>
    <xf numFmtId="0" fontId="19" fillId="5" borderId="0" xfId="137" applyFont="1" applyFill="1" applyBorder="1" applyAlignment="1"/>
    <xf numFmtId="0" fontId="18" fillId="4" borderId="0" xfId="0" applyFont="1" applyFill="1" applyBorder="1" applyAlignment="1">
      <alignment vertical="top"/>
    </xf>
    <xf numFmtId="184" fontId="18" fillId="5" borderId="0" xfId="13" applyNumberFormat="1" applyFont="1" applyFill="1" applyBorder="1" applyAlignment="1" applyProtection="1">
      <alignment vertical="top"/>
      <protection locked="0"/>
    </xf>
    <xf numFmtId="185" fontId="18" fillId="0" borderId="0" xfId="0" applyNumberFormat="1" applyFont="1" applyFill="1" applyBorder="1" applyAlignment="1"/>
    <xf numFmtId="0" fontId="20" fillId="4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top"/>
    </xf>
    <xf numFmtId="184" fontId="21" fillId="0" borderId="0" xfId="66" applyNumberFormat="1" applyFont="1" applyBorder="1" applyAlignment="1">
      <alignment vertical="top"/>
    </xf>
    <xf numFmtId="181" fontId="22" fillId="0" borderId="0" xfId="0" applyNumberFormat="1" applyFont="1" applyBorder="1"/>
    <xf numFmtId="0" fontId="10" fillId="4" borderId="0" xfId="0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top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123" applyFont="1" applyFill="1" applyBorder="1" applyAlignment="1" applyProtection="1">
      <alignment horizontal="center" vertical="center"/>
      <protection locked="0"/>
    </xf>
    <xf numFmtId="1" fontId="13" fillId="3" borderId="1" xfId="13" applyNumberFormat="1" applyFont="1" applyFill="1" applyBorder="1" applyAlignment="1" applyProtection="1">
      <alignment horizontal="right" vertical="center"/>
      <protection locked="0"/>
    </xf>
    <xf numFmtId="0" fontId="23" fillId="5" borderId="1" xfId="0" applyFont="1" applyFill="1" applyBorder="1" applyAlignment="1"/>
    <xf numFmtId="0" fontId="24" fillId="0" borderId="1" xfId="0" applyFont="1" applyFill="1" applyBorder="1" applyAlignment="1">
      <alignment vertical="top"/>
    </xf>
    <xf numFmtId="0" fontId="23" fillId="0" borderId="1" xfId="0" applyFont="1" applyFill="1" applyBorder="1" applyAlignment="1"/>
    <xf numFmtId="185" fontId="23" fillId="5" borderId="1" xfId="0" applyNumberFormat="1" applyFont="1" applyFill="1" applyBorder="1" applyAlignment="1"/>
    <xf numFmtId="185" fontId="25" fillId="0" borderId="1" xfId="0" applyNumberFormat="1" applyFont="1" applyFill="1" applyBorder="1" applyAlignment="1"/>
    <xf numFmtId="0" fontId="26" fillId="0" borderId="1" xfId="0" applyFont="1" applyBorder="1"/>
    <xf numFmtId="0" fontId="23" fillId="5" borderId="1" xfId="0" applyFont="1" applyFill="1" applyBorder="1" applyAlignment="1">
      <alignment vertical="top"/>
    </xf>
    <xf numFmtId="1" fontId="25" fillId="5" borderId="1" xfId="0" applyNumberFormat="1" applyFont="1" applyFill="1" applyBorder="1" applyAlignment="1">
      <alignment horizontal="left" vertical="center"/>
    </xf>
    <xf numFmtId="0" fontId="27" fillId="5" borderId="1" xfId="0" applyFont="1" applyFill="1" applyBorder="1" applyAlignment="1"/>
    <xf numFmtId="0" fontId="27" fillId="0" borderId="1" xfId="0" applyFont="1" applyFill="1" applyBorder="1" applyAlignment="1"/>
    <xf numFmtId="0" fontId="25" fillId="5" borderId="1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right"/>
    </xf>
    <xf numFmtId="185" fontId="23" fillId="0" borderId="1" xfId="0" applyNumberFormat="1" applyFont="1" applyFill="1" applyBorder="1" applyAlignment="1"/>
    <xf numFmtId="0" fontId="23" fillId="0" borderId="1" xfId="0" applyFont="1" applyFill="1" applyBorder="1" applyAlignment="1">
      <alignment vertical="top"/>
    </xf>
    <xf numFmtId="1" fontId="25" fillId="5" borderId="1" xfId="0" applyNumberFormat="1" applyFont="1" applyFill="1" applyBorder="1" applyAlignment="1">
      <alignment horizontal="left"/>
    </xf>
    <xf numFmtId="1" fontId="25" fillId="5" borderId="1" xfId="0" applyNumberFormat="1" applyFont="1" applyFill="1" applyBorder="1" applyAlignment="1">
      <alignment horizontal="right"/>
    </xf>
    <xf numFmtId="49" fontId="24" fillId="0" borderId="1" xfId="0" applyNumberFormat="1" applyFont="1" applyFill="1" applyBorder="1" applyAlignment="1"/>
    <xf numFmtId="0" fontId="25" fillId="5" borderId="1" xfId="24" applyFont="1" applyFill="1" applyBorder="1" applyAlignment="1"/>
    <xf numFmtId="1" fontId="23" fillId="5" borderId="1" xfId="73" applyNumberFormat="1" applyFont="1" applyFill="1" applyBorder="1" applyAlignment="1">
      <alignment horizontal="right" vertical="top"/>
    </xf>
    <xf numFmtId="49" fontId="23" fillId="5" borderId="1" xfId="0" applyNumberFormat="1" applyFont="1" applyFill="1" applyBorder="1" applyAlignment="1"/>
    <xf numFmtId="0" fontId="8" fillId="0" borderId="0" xfId="0" applyFont="1" applyAlignment="1">
      <alignment horizontal="center" vertical="top"/>
    </xf>
    <xf numFmtId="0" fontId="8" fillId="0" borderId="0" xfId="0" applyFont="1"/>
    <xf numFmtId="183" fontId="28" fillId="0" borderId="0" xfId="0" applyNumberFormat="1" applyFont="1" applyAlignment="1">
      <alignment horizontal="center" vertical="center" wrapText="1"/>
    </xf>
    <xf numFmtId="183" fontId="13" fillId="3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top"/>
    </xf>
    <xf numFmtId="0" fontId="12" fillId="3" borderId="8" xfId="0" applyFont="1" applyFill="1" applyBorder="1" applyAlignment="1">
      <alignment horizontal="center" vertical="center" wrapText="1"/>
    </xf>
    <xf numFmtId="183" fontId="21" fillId="0" borderId="0" xfId="113" applyNumberFormat="1" applyFont="1" applyAlignment="1" applyProtection="1">
      <alignment vertical="top"/>
      <protection locked="0"/>
    </xf>
    <xf numFmtId="183" fontId="29" fillId="0" borderId="0" xfId="113" applyNumberFormat="1" applyAlignment="1" applyProtection="1">
      <alignment vertical="top"/>
      <protection locked="0"/>
    </xf>
    <xf numFmtId="0" fontId="29" fillId="0" borderId="0" xfId="0" applyFont="1" applyAlignment="1">
      <alignment vertical="top"/>
    </xf>
    <xf numFmtId="1" fontId="18" fillId="4" borderId="1" xfId="123" applyNumberFormat="1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>
      <alignment horizontal="center" vertical="top"/>
    </xf>
    <xf numFmtId="182" fontId="15" fillId="0" borderId="1" xfId="3" applyNumberFormat="1" applyFont="1" applyBorder="1" applyAlignment="1">
      <alignment vertical="top"/>
    </xf>
    <xf numFmtId="1" fontId="18" fillId="0" borderId="1" xfId="129" applyNumberFormat="1" applyFont="1" applyFill="1" applyBorder="1" applyAlignment="1" applyProtection="1">
      <alignment vertical="top"/>
      <protection locked="0"/>
    </xf>
    <xf numFmtId="183" fontId="15" fillId="0" borderId="1" xfId="113" applyNumberFormat="1" applyFont="1" applyFill="1" applyBorder="1" applyAlignment="1" applyProtection="1">
      <alignment vertical="top"/>
      <protection locked="0"/>
    </xf>
    <xf numFmtId="182" fontId="15" fillId="0" borderId="1" xfId="66" applyFont="1" applyBorder="1"/>
    <xf numFmtId="1" fontId="18" fillId="4" borderId="1" xfId="42" applyNumberFormat="1" applyFont="1" applyFill="1" applyBorder="1" applyAlignment="1" applyProtection="1">
      <alignment vertical="top"/>
      <protection locked="0"/>
    </xf>
    <xf numFmtId="182" fontId="30" fillId="5" borderId="1" xfId="3" applyNumberFormat="1" applyFont="1" applyFill="1" applyBorder="1" applyAlignment="1" applyProtection="1">
      <alignment vertical="top"/>
      <protection locked="0"/>
    </xf>
    <xf numFmtId="0" fontId="15" fillId="5" borderId="1" xfId="90" applyFont="1" applyFill="1" applyBorder="1" applyAlignment="1">
      <alignment horizontal="center" vertical="top"/>
    </xf>
    <xf numFmtId="0" fontId="15" fillId="0" borderId="1" xfId="130" applyFont="1" applyFill="1" applyBorder="1" applyAlignment="1">
      <alignment horizontal="center" vertical="top"/>
    </xf>
    <xf numFmtId="0" fontId="15" fillId="0" borderId="1" xfId="129" applyFont="1" applyFill="1" applyBorder="1" applyAlignment="1">
      <alignment horizontal="center" vertical="top"/>
    </xf>
    <xf numFmtId="182" fontId="15" fillId="5" borderId="1" xfId="3" applyNumberFormat="1" applyFont="1" applyFill="1" applyBorder="1" applyAlignment="1" applyProtection="1">
      <alignment vertical="top"/>
      <protection locked="0"/>
    </xf>
    <xf numFmtId="0" fontId="15" fillId="0" borderId="1" xfId="85" applyFont="1" applyFill="1" applyBorder="1" applyAlignment="1" applyProtection="1">
      <alignment vertical="top"/>
      <protection locked="0"/>
    </xf>
    <xf numFmtId="0" fontId="31" fillId="0" borderId="1" xfId="0" applyFont="1" applyFill="1" applyBorder="1" applyAlignment="1">
      <alignment horizontal="center" vertical="top"/>
    </xf>
    <xf numFmtId="183" fontId="19" fillId="4" borderId="0" xfId="113" applyNumberFormat="1" applyFont="1" applyFill="1" applyBorder="1" applyAlignment="1" applyProtection="1">
      <alignment vertical="top"/>
      <protection locked="0"/>
    </xf>
    <xf numFmtId="1" fontId="19" fillId="4" borderId="0" xfId="0" applyNumberFormat="1" applyFont="1" applyFill="1" applyBorder="1" applyAlignment="1" applyProtection="1">
      <alignment vertical="top"/>
      <protection locked="0"/>
    </xf>
    <xf numFmtId="0" fontId="19" fillId="4" borderId="0" xfId="0" applyFont="1" applyFill="1" applyBorder="1" applyAlignment="1">
      <alignment horizontal="center" vertical="top"/>
    </xf>
    <xf numFmtId="182" fontId="19" fillId="4" borderId="0" xfId="3" applyNumberFormat="1" applyFont="1" applyFill="1" applyBorder="1" applyAlignment="1" applyProtection="1">
      <alignment vertical="top"/>
      <protection locked="0"/>
    </xf>
    <xf numFmtId="1" fontId="21" fillId="0" borderId="0" xfId="0" applyNumberFormat="1" applyFont="1" applyBorder="1" applyAlignment="1" applyProtection="1">
      <alignment vertical="top"/>
      <protection locked="0"/>
    </xf>
    <xf numFmtId="0" fontId="21" fillId="0" borderId="0" xfId="0" applyFont="1" applyBorder="1" applyAlignment="1">
      <alignment horizontal="center" vertical="top"/>
    </xf>
    <xf numFmtId="182" fontId="21" fillId="5" borderId="0" xfId="74" applyFont="1" applyFill="1" applyBorder="1" applyAlignment="1" applyProtection="1">
      <alignment vertical="top"/>
      <protection locked="0"/>
    </xf>
    <xf numFmtId="183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 applyProtection="1">
      <alignment vertical="top"/>
      <protection locked="0"/>
    </xf>
    <xf numFmtId="0" fontId="25" fillId="0" borderId="1" xfId="0" applyFont="1" applyFill="1" applyBorder="1" applyAlignment="1">
      <alignment horizontal="center" vertical="top"/>
    </xf>
    <xf numFmtId="179" fontId="23" fillId="0" borderId="1" xfId="3" applyFont="1" applyBorder="1"/>
    <xf numFmtId="0" fontId="33" fillId="5" borderId="0" xfId="0" applyFont="1" applyFill="1" applyBorder="1" applyAlignment="1" applyProtection="1">
      <alignment vertical="top"/>
      <protection locked="0"/>
    </xf>
    <xf numFmtId="0" fontId="27" fillId="6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27" fillId="7" borderId="1" xfId="0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top"/>
    </xf>
    <xf numFmtId="179" fontId="23" fillId="0" borderId="1" xfId="3" applyFont="1" applyBorder="1"/>
    <xf numFmtId="179" fontId="23" fillId="5" borderId="1" xfId="3" applyFont="1" applyFill="1" applyBorder="1"/>
    <xf numFmtId="0" fontId="34" fillId="5" borderId="0" xfId="0" applyFont="1" applyFill="1" applyBorder="1" applyAlignment="1" applyProtection="1">
      <alignment vertical="top"/>
      <protection locked="0"/>
    </xf>
    <xf numFmtId="0" fontId="25" fillId="7" borderId="1" xfId="0" applyFont="1" applyFill="1" applyBorder="1" applyAlignment="1">
      <alignment horizontal="center" vertical="top"/>
    </xf>
    <xf numFmtId="0" fontId="29" fillId="0" borderId="0" xfId="36" applyAlignment="1">
      <alignment vertical="top"/>
    </xf>
    <xf numFmtId="1" fontId="29" fillId="5" borderId="0" xfId="104" applyNumberFormat="1" applyFill="1" applyAlignment="1" applyProtection="1">
      <alignment vertical="top"/>
      <protection locked="0"/>
    </xf>
    <xf numFmtId="182" fontId="0" fillId="5" borderId="0" xfId="74" applyFont="1" applyFill="1" applyAlignment="1" applyProtection="1">
      <alignment vertical="top"/>
      <protection locked="0"/>
    </xf>
    <xf numFmtId="0" fontId="33" fillId="0" borderId="0" xfId="0" applyFont="1" applyFill="1" applyBorder="1" applyAlignment="1"/>
    <xf numFmtId="182" fontId="18" fillId="0" borderId="0" xfId="66" applyFont="1" applyBorder="1"/>
    <xf numFmtId="2" fontId="18" fillId="4" borderId="0" xfId="0" applyNumberFormat="1" applyFont="1" applyFill="1" applyBorder="1" applyAlignment="1">
      <alignment vertical="top"/>
    </xf>
    <xf numFmtId="182" fontId="18" fillId="0" borderId="0" xfId="3" applyNumberFormat="1" applyFont="1" applyBorder="1" applyAlignment="1">
      <alignment vertical="top" wrapText="1"/>
    </xf>
    <xf numFmtId="2" fontId="18" fillId="0" borderId="0" xfId="0" applyNumberFormat="1" applyFont="1" applyFill="1" applyBorder="1" applyAlignment="1">
      <alignment vertical="top" wrapText="1"/>
    </xf>
    <xf numFmtId="182" fontId="18" fillId="4" borderId="0" xfId="3" applyNumberFormat="1" applyFont="1" applyFill="1" applyBorder="1" applyAlignment="1" applyProtection="1">
      <alignment vertical="top"/>
      <protection locked="0"/>
    </xf>
    <xf numFmtId="2" fontId="18" fillId="0" borderId="0" xfId="42" applyNumberFormat="1" applyFont="1" applyFill="1" applyBorder="1" applyAlignment="1">
      <alignment vertical="top"/>
    </xf>
    <xf numFmtId="1" fontId="18" fillId="0" borderId="0" xfId="0" applyNumberFormat="1" applyFont="1" applyFill="1" applyBorder="1" applyAlignment="1">
      <alignment vertical="top"/>
    </xf>
    <xf numFmtId="2" fontId="18" fillId="0" borderId="0" xfId="0" applyNumberFormat="1" applyFont="1" applyFill="1" applyBorder="1" applyAlignment="1">
      <alignment vertical="top"/>
    </xf>
    <xf numFmtId="182" fontId="18" fillId="5" borderId="0" xfId="3" applyNumberFormat="1" applyFont="1" applyFill="1" applyBorder="1" applyAlignment="1" applyProtection="1">
      <alignment vertical="top"/>
      <protection locked="0"/>
    </xf>
    <xf numFmtId="0" fontId="18" fillId="4" borderId="0" xfId="107" applyFont="1" applyFill="1" applyBorder="1" applyAlignment="1" applyProtection="1">
      <alignment vertical="top"/>
      <protection locked="0"/>
    </xf>
    <xf numFmtId="1" fontId="18" fillId="4" borderId="0" xfId="16" applyNumberFormat="1" applyFill="1" applyAlignment="1" applyProtection="1">
      <alignment vertical="top"/>
      <protection locked="0"/>
    </xf>
    <xf numFmtId="182" fontId="33" fillId="0" borderId="0" xfId="3" applyNumberFormat="1" applyFont="1"/>
    <xf numFmtId="182" fontId="35" fillId="0" borderId="0" xfId="3" applyNumberFormat="1" applyFont="1" applyFill="1" applyBorder="1" applyAlignment="1"/>
    <xf numFmtId="2" fontId="33" fillId="5" borderId="0" xfId="0" applyNumberFormat="1" applyFont="1" applyFill="1" applyBorder="1" applyAlignment="1"/>
    <xf numFmtId="182" fontId="18" fillId="0" borderId="0" xfId="3" applyNumberFormat="1" applyFont="1"/>
    <xf numFmtId="2" fontId="29" fillId="5" borderId="0" xfId="42" applyNumberFormat="1" applyFill="1" applyAlignment="1" applyProtection="1">
      <alignment vertical="top"/>
      <protection locked="0"/>
    </xf>
    <xf numFmtId="2" fontId="0" fillId="5" borderId="0" xfId="0" applyNumberFormat="1" applyFill="1" applyAlignment="1" applyProtection="1">
      <alignment vertical="top"/>
      <protection locked="0"/>
    </xf>
    <xf numFmtId="2" fontId="18" fillId="0" borderId="0" xfId="129" applyNumberFormat="1" applyFont="1" applyFill="1" applyBorder="1" applyAlignment="1" applyProtection="1">
      <alignment vertical="top"/>
      <protection locked="0"/>
    </xf>
    <xf numFmtId="182" fontId="36" fillId="5" borderId="0" xfId="3" applyNumberFormat="1" applyFont="1" applyFill="1" applyBorder="1" applyAlignment="1" applyProtection="1">
      <alignment vertical="top"/>
      <protection locked="0"/>
    </xf>
    <xf numFmtId="2" fontId="18" fillId="0" borderId="0" xfId="0" applyNumberFormat="1" applyFont="1" applyFill="1" applyBorder="1" applyAlignment="1" applyProtection="1">
      <alignment vertical="top"/>
      <protection locked="0"/>
    </xf>
    <xf numFmtId="2" fontId="36" fillId="0" borderId="0" xfId="0" applyNumberFormat="1" applyFont="1" applyFill="1" applyBorder="1" applyAlignment="1" applyProtection="1">
      <alignment vertical="top"/>
      <protection locked="0"/>
    </xf>
    <xf numFmtId="182" fontId="37" fillId="5" borderId="0" xfId="3" applyNumberFormat="1" applyFont="1" applyFill="1" applyBorder="1" applyAlignment="1" applyProtection="1">
      <alignment vertical="top"/>
      <protection locked="0"/>
    </xf>
    <xf numFmtId="2" fontId="37" fillId="4" borderId="0" xfId="0" applyNumberFormat="1" applyFont="1" applyFill="1" applyBorder="1" applyAlignment="1" applyProtection="1">
      <alignment vertical="top"/>
      <protection locked="0"/>
    </xf>
    <xf numFmtId="182" fontId="18" fillId="0" borderId="0" xfId="3" applyNumberFormat="1" applyFont="1" applyBorder="1"/>
    <xf numFmtId="2" fontId="37" fillId="0" borderId="0" xfId="0" applyNumberFormat="1" applyFont="1" applyFill="1" applyBorder="1" applyAlignment="1" applyProtection="1">
      <alignment vertical="top"/>
      <protection locked="0"/>
    </xf>
    <xf numFmtId="182" fontId="18" fillId="0" borderId="0" xfId="3" applyNumberFormat="1" applyFont="1" applyBorder="1" applyAlignment="1" applyProtection="1">
      <alignment vertical="top"/>
      <protection locked="0"/>
    </xf>
    <xf numFmtId="2" fontId="18" fillId="4" borderId="0" xfId="0" applyNumberFormat="1" applyFont="1" applyFill="1" applyBorder="1" applyAlignment="1" applyProtection="1">
      <alignment vertical="top"/>
      <protection locked="0"/>
    </xf>
    <xf numFmtId="182" fontId="33" fillId="5" borderId="0" xfId="3" applyNumberFormat="1" applyFont="1" applyFill="1" applyAlignment="1" applyProtection="1">
      <alignment vertical="top"/>
      <protection locked="0"/>
    </xf>
    <xf numFmtId="2" fontId="29" fillId="0" borderId="0" xfId="0" applyNumberFormat="1" applyFont="1" applyAlignment="1" applyProtection="1">
      <alignment vertical="top"/>
      <protection locked="0"/>
    </xf>
    <xf numFmtId="182" fontId="29" fillId="0" borderId="0" xfId="66" applyAlignment="1" applyProtection="1">
      <alignment vertical="top"/>
      <protection locked="0"/>
    </xf>
    <xf numFmtId="0" fontId="29" fillId="0" borderId="0" xfId="131" applyAlignment="1" applyProtection="1">
      <alignment vertical="top"/>
      <protection locked="0"/>
    </xf>
    <xf numFmtId="0" fontId="18" fillId="0" borderId="0" xfId="130" applyFont="1" applyFill="1" applyBorder="1" applyAlignment="1">
      <alignment vertical="top"/>
    </xf>
    <xf numFmtId="2" fontId="18" fillId="4" borderId="0" xfId="42" applyNumberFormat="1" applyFont="1" applyFill="1" applyBorder="1" applyAlignment="1" applyProtection="1">
      <alignment vertical="top"/>
      <protection locked="0"/>
    </xf>
    <xf numFmtId="0" fontId="37" fillId="0" borderId="0" xfId="0" applyFont="1" applyFill="1" applyBorder="1" applyAlignment="1">
      <alignment vertical="top"/>
    </xf>
    <xf numFmtId="0" fontId="18" fillId="0" borderId="0" xfId="129" applyFont="1" applyFill="1" applyBorder="1" applyAlignment="1"/>
    <xf numFmtId="2" fontId="18" fillId="4" borderId="0" xfId="123" applyNumberFormat="1" applyFont="1" applyFill="1" applyBorder="1" applyAlignment="1" applyProtection="1">
      <alignment vertical="top"/>
      <protection locked="0"/>
    </xf>
    <xf numFmtId="0" fontId="36" fillId="0" borderId="0" xfId="0" applyFont="1" applyFill="1" applyBorder="1" applyAlignment="1">
      <alignment vertical="top"/>
    </xf>
    <xf numFmtId="2" fontId="18" fillId="0" borderId="0" xfId="119" applyNumberFormat="1" applyFont="1" applyFill="1" applyBorder="1" applyAlignment="1" applyProtection="1">
      <alignment vertical="top"/>
      <protection locked="0"/>
    </xf>
    <xf numFmtId="182" fontId="37" fillId="5" borderId="0" xfId="66" applyNumberFormat="1" applyFont="1" applyFill="1" applyBorder="1" applyAlignment="1" applyProtection="1">
      <alignment vertical="top"/>
      <protection locked="0"/>
    </xf>
    <xf numFmtId="182" fontId="18" fillId="5" borderId="0" xfId="66" applyFont="1" applyFill="1" applyBorder="1" applyAlignment="1" applyProtection="1">
      <alignment vertical="top"/>
      <protection locked="0"/>
    </xf>
    <xf numFmtId="182" fontId="38" fillId="5" borderId="0" xfId="134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 vertical="top"/>
    </xf>
    <xf numFmtId="2" fontId="18" fillId="0" borderId="0" xfId="132" applyNumberFormat="1" applyFont="1" applyFill="1" applyBorder="1" applyAlignment="1" applyProtection="1">
      <alignment vertical="top"/>
      <protection locked="0"/>
    </xf>
    <xf numFmtId="2" fontId="18" fillId="4" borderId="0" xfId="78" applyNumberFormat="1" applyFont="1" applyFill="1" applyBorder="1" applyAlignment="1" applyProtection="1">
      <alignment vertical="top"/>
      <protection locked="0"/>
    </xf>
    <xf numFmtId="0" fontId="18" fillId="0" borderId="0" xfId="78" applyFont="1" applyFill="1" applyBorder="1" applyAlignment="1">
      <alignment vertical="top"/>
    </xf>
    <xf numFmtId="0" fontId="18" fillId="0" borderId="0" xfId="94" applyFont="1" applyFill="1" applyBorder="1" applyAlignment="1">
      <alignment vertical="top"/>
    </xf>
    <xf numFmtId="0" fontId="18" fillId="0" borderId="0" xfId="66" applyNumberFormat="1" applyFont="1" applyBorder="1"/>
    <xf numFmtId="182" fontId="18" fillId="5" borderId="0" xfId="3" applyNumberFormat="1" applyFont="1" applyFill="1" applyAlignment="1" applyProtection="1">
      <alignment vertical="top"/>
      <protection locked="0"/>
    </xf>
    <xf numFmtId="190" fontId="33" fillId="0" borderId="0" xfId="0" applyNumberFormat="1" applyFont="1" applyFill="1" applyBorder="1" applyAlignment="1"/>
    <xf numFmtId="2" fontId="35" fillId="0" borderId="0" xfId="0" applyNumberFormat="1" applyFont="1" applyFill="1" applyBorder="1" applyAlignment="1" applyProtection="1">
      <alignment vertical="top"/>
      <protection locked="0"/>
    </xf>
    <xf numFmtId="0" fontId="35" fillId="0" borderId="0" xfId="0" applyFont="1" applyFill="1" applyBorder="1" applyAlignment="1"/>
    <xf numFmtId="0" fontId="33" fillId="0" borderId="0" xfId="93" applyFont="1" applyFill="1" applyBorder="1" applyAlignment="1"/>
    <xf numFmtId="0" fontId="33" fillId="0" borderId="0" xfId="0" applyFont="1" applyFill="1" applyBorder="1" applyAlignment="1">
      <alignment vertical="top"/>
    </xf>
    <xf numFmtId="178" fontId="33" fillId="0" borderId="0" xfId="0" applyNumberFormat="1" applyFont="1" applyFill="1" applyBorder="1" applyAlignment="1"/>
    <xf numFmtId="0" fontId="33" fillId="5" borderId="0" xfId="0" applyFont="1" applyFill="1" applyBorder="1" applyAlignment="1"/>
    <xf numFmtId="182" fontId="33" fillId="5" borderId="0" xfId="3" applyNumberFormat="1" applyFont="1" applyFill="1" applyBorder="1" applyAlignment="1" applyProtection="1">
      <alignment vertical="top"/>
      <protection locked="0"/>
    </xf>
    <xf numFmtId="2" fontId="34" fillId="0" borderId="0" xfId="0" applyNumberFormat="1" applyFont="1" applyFill="1" applyBorder="1" applyAlignment="1"/>
    <xf numFmtId="182" fontId="34" fillId="5" borderId="0" xfId="3" applyNumberFormat="1" applyFont="1" applyFill="1" applyBorder="1" applyAlignment="1" applyProtection="1">
      <alignment vertical="top"/>
      <protection locked="0"/>
    </xf>
    <xf numFmtId="0" fontId="36" fillId="0" borderId="0" xfId="0" applyFont="1" applyFill="1" applyBorder="1" applyAlignment="1"/>
    <xf numFmtId="0" fontId="29" fillId="0" borderId="0" xfId="126" applyBorder="1"/>
    <xf numFmtId="0" fontId="29" fillId="0" borderId="0" xfId="126"/>
    <xf numFmtId="0" fontId="34" fillId="0" borderId="0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0" fontId="26" fillId="0" borderId="1" xfId="0" applyFont="1" applyBorder="1"/>
    <xf numFmtId="183" fontId="25" fillId="0" borderId="1" xfId="0" applyNumberFormat="1" applyFont="1" applyFill="1" applyBorder="1" applyAlignment="1">
      <alignment vertical="top"/>
    </xf>
    <xf numFmtId="0" fontId="27" fillId="5" borderId="1" xfId="0" applyFont="1" applyFill="1" applyBorder="1" applyAlignment="1">
      <alignment horizontal="left"/>
    </xf>
    <xf numFmtId="49" fontId="24" fillId="5" borderId="1" xfId="0" applyNumberFormat="1" applyFont="1" applyFill="1" applyBorder="1" applyAlignment="1"/>
    <xf numFmtId="0" fontId="19" fillId="0" borderId="1" xfId="0" applyFont="1" applyFill="1" applyBorder="1" applyAlignment="1"/>
    <xf numFmtId="0" fontId="25" fillId="5" borderId="1" xfId="0" applyFont="1" applyFill="1" applyBorder="1" applyAlignment="1"/>
    <xf numFmtId="1" fontId="27" fillId="5" borderId="1" xfId="0" applyNumberFormat="1" applyFont="1" applyFill="1" applyBorder="1" applyAlignment="1">
      <alignment horizontal="right"/>
    </xf>
    <xf numFmtId="185" fontId="25" fillId="5" borderId="1" xfId="0" applyNumberFormat="1" applyFont="1" applyFill="1" applyBorder="1" applyAlignment="1"/>
    <xf numFmtId="1" fontId="27" fillId="5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/>
    </xf>
    <xf numFmtId="0" fontId="24" fillId="0" borderId="1" xfId="0" applyFont="1" applyFill="1" applyBorder="1" applyAlignment="1"/>
    <xf numFmtId="191" fontId="24" fillId="0" borderId="1" xfId="0" applyNumberFormat="1" applyFont="1" applyFill="1" applyBorder="1" applyAlignment="1"/>
    <xf numFmtId="0" fontId="39" fillId="5" borderId="1" xfId="0" applyFont="1" applyFill="1" applyBorder="1" applyAlignment="1"/>
    <xf numFmtId="0" fontId="40" fillId="5" borderId="1" xfId="0" applyFont="1" applyFill="1" applyBorder="1" applyAlignment="1">
      <alignment vertical="top"/>
    </xf>
    <xf numFmtId="0" fontId="39" fillId="0" borderId="1" xfId="0" applyFont="1" applyFill="1" applyBorder="1" applyAlignment="1"/>
    <xf numFmtId="184" fontId="39" fillId="0" borderId="1" xfId="3" applyNumberFormat="1" applyFont="1" applyBorder="1"/>
    <xf numFmtId="177" fontId="39" fillId="0" borderId="1" xfId="0" applyNumberFormat="1" applyFont="1" applyFill="1" applyBorder="1" applyAlignment="1">
      <alignment horizontal="right"/>
    </xf>
    <xf numFmtId="0" fontId="40" fillId="5" borderId="1" xfId="0" applyFont="1" applyFill="1" applyBorder="1" applyAlignment="1">
      <alignment vertical="top"/>
    </xf>
    <xf numFmtId="0" fontId="39" fillId="0" borderId="1" xfId="0" applyFont="1" applyFill="1" applyBorder="1" applyAlignment="1"/>
    <xf numFmtId="185" fontId="41" fillId="0" borderId="1" xfId="0" applyNumberFormat="1" applyFont="1" applyFill="1" applyBorder="1" applyAlignment="1"/>
    <xf numFmtId="0" fontId="14" fillId="0" borderId="1" xfId="0" applyFont="1" applyBorder="1"/>
    <xf numFmtId="0" fontId="42" fillId="0" borderId="1" xfId="0" applyFont="1" applyFill="1" applyBorder="1" applyAlignment="1"/>
    <xf numFmtId="0" fontId="41" fillId="0" borderId="1" xfId="0" applyFont="1" applyFill="1" applyBorder="1" applyAlignment="1"/>
    <xf numFmtId="189" fontId="39" fillId="0" borderId="1" xfId="0" applyNumberFormat="1" applyFont="1" applyFill="1" applyBorder="1" applyAlignment="1"/>
    <xf numFmtId="49" fontId="42" fillId="0" borderId="1" xfId="0" applyNumberFormat="1" applyFont="1" applyFill="1" applyBorder="1" applyAlignment="1"/>
    <xf numFmtId="49" fontId="42" fillId="0" borderId="1" xfId="0" applyNumberFormat="1" applyFont="1" applyFill="1" applyBorder="1" applyAlignment="1"/>
    <xf numFmtId="0" fontId="43" fillId="0" borderId="1" xfId="0" applyFont="1" applyFill="1" applyBorder="1" applyAlignment="1"/>
    <xf numFmtId="0" fontId="39" fillId="0" borderId="1" xfId="0" applyFont="1" applyFill="1" applyBorder="1" applyAlignment="1"/>
    <xf numFmtId="0" fontId="41" fillId="5" borderId="1" xfId="0" applyFont="1" applyFill="1" applyBorder="1" applyAlignment="1"/>
    <xf numFmtId="0" fontId="41" fillId="0" borderId="1" xfId="0" applyFont="1" applyFill="1" applyBorder="1" applyAlignment="1"/>
    <xf numFmtId="0" fontId="41" fillId="0" borderId="1" xfId="0" applyFont="1" applyFill="1" applyBorder="1" applyAlignment="1"/>
    <xf numFmtId="0" fontId="42" fillId="5" borderId="1" xfId="0" applyFont="1" applyFill="1" applyBorder="1" applyAlignment="1"/>
    <xf numFmtId="0" fontId="42" fillId="5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left"/>
    </xf>
    <xf numFmtId="0" fontId="39" fillId="0" borderId="1" xfId="0" applyFont="1" applyFill="1" applyBorder="1" applyAlignment="1">
      <alignment horizontal="right"/>
    </xf>
    <xf numFmtId="0" fontId="39" fillId="0" borderId="1" xfId="0" applyFont="1" applyFill="1" applyBorder="1" applyAlignment="1">
      <alignment vertical="top"/>
    </xf>
    <xf numFmtId="0" fontId="42" fillId="0" borderId="1" xfId="0" applyFont="1" applyFill="1" applyBorder="1" applyAlignment="1">
      <alignment vertical="top"/>
    </xf>
    <xf numFmtId="181" fontId="42" fillId="0" borderId="1" xfId="0" applyNumberFormat="1" applyFont="1" applyFill="1" applyBorder="1" applyAlignment="1"/>
    <xf numFmtId="0" fontId="42" fillId="5" borderId="1" xfId="0" applyFont="1" applyFill="1" applyBorder="1" applyAlignment="1">
      <alignment vertical="top"/>
    </xf>
    <xf numFmtId="0" fontId="40" fillId="0" borderId="1" xfId="0" applyFont="1" applyFill="1" applyBorder="1" applyAlignment="1"/>
    <xf numFmtId="0" fontId="39" fillId="5" borderId="1" xfId="0" applyFont="1" applyFill="1" applyBorder="1" applyAlignment="1"/>
    <xf numFmtId="189" fontId="39" fillId="0" borderId="1" xfId="0" applyNumberFormat="1" applyFont="1" applyFill="1" applyBorder="1" applyAlignment="1"/>
    <xf numFmtId="189" fontId="39" fillId="0" borderId="1" xfId="0" applyNumberFormat="1" applyFont="1" applyFill="1" applyBorder="1" applyAlignment="1"/>
    <xf numFmtId="189" fontId="39" fillId="0" borderId="1" xfId="3" applyNumberFormat="1" applyFont="1" applyBorder="1"/>
    <xf numFmtId="0" fontId="42" fillId="0" borderId="1" xfId="0" applyFont="1" applyFill="1" applyBorder="1" applyAlignment="1"/>
    <xf numFmtId="0" fontId="40" fillId="0" borderId="1" xfId="0" applyFont="1" applyFill="1" applyBorder="1" applyAlignment="1">
      <alignment vertical="top"/>
    </xf>
    <xf numFmtId="0" fontId="40" fillId="5" borderId="1" xfId="0" applyFont="1" applyFill="1" applyBorder="1" applyAlignment="1"/>
    <xf numFmtId="0" fontId="19" fillId="0" borderId="1" xfId="0" applyFont="1" applyFill="1" applyBorder="1" applyAlignment="1">
      <alignment vertical="top"/>
    </xf>
    <xf numFmtId="0" fontId="40" fillId="0" borderId="1" xfId="0" applyFont="1" applyFill="1" applyBorder="1" applyAlignment="1"/>
    <xf numFmtId="0" fontId="19" fillId="0" borderId="1" xfId="0" applyFont="1" applyFill="1" applyBorder="1" applyAlignment="1">
      <alignment vertical="top" wrapText="1"/>
    </xf>
    <xf numFmtId="0" fontId="41" fillId="5" borderId="1" xfId="0" applyFont="1" applyFill="1" applyBorder="1" applyAlignment="1">
      <alignment horizontal="left"/>
    </xf>
    <xf numFmtId="2" fontId="39" fillId="0" borderId="1" xfId="0" applyNumberFormat="1" applyFont="1" applyFill="1" applyBorder="1" applyAlignment="1"/>
    <xf numFmtId="1" fontId="39" fillId="0" borderId="1" xfId="0" applyNumberFormat="1" applyFont="1" applyFill="1" applyBorder="1" applyAlignment="1">
      <alignment horizontal="right"/>
    </xf>
    <xf numFmtId="1" fontId="42" fillId="0" borderId="1" xfId="0" applyNumberFormat="1" applyFont="1" applyFill="1" applyBorder="1" applyAlignment="1"/>
    <xf numFmtId="1" fontId="42" fillId="0" borderId="1" xfId="0" applyNumberFormat="1" applyFont="1" applyFill="1" applyBorder="1" applyAlignment="1">
      <alignment horizontal="right"/>
    </xf>
    <xf numFmtId="0" fontId="41" fillId="5" borderId="1" xfId="0" applyFont="1" applyFill="1" applyBorder="1" applyAlignment="1"/>
    <xf numFmtId="0" fontId="42" fillId="5" borderId="1" xfId="0" applyFont="1" applyFill="1" applyBorder="1" applyAlignment="1">
      <alignment vertical="top"/>
    </xf>
    <xf numFmtId="0" fontId="42" fillId="5" borderId="1" xfId="0" applyFont="1" applyFill="1" applyBorder="1" applyAlignment="1"/>
    <xf numFmtId="0" fontId="42" fillId="0" borderId="1" xfId="0" applyFont="1" applyFill="1" applyBorder="1" applyAlignment="1"/>
    <xf numFmtId="185" fontId="39" fillId="0" borderId="1" xfId="0" applyNumberFormat="1" applyFont="1" applyFill="1" applyBorder="1" applyAlignment="1"/>
    <xf numFmtId="185" fontId="42" fillId="0" borderId="1" xfId="0" applyNumberFormat="1" applyFont="1" applyFill="1" applyBorder="1" applyAlignment="1"/>
    <xf numFmtId="1" fontId="39" fillId="0" borderId="1" xfId="0" applyNumberFormat="1" applyFont="1" applyFill="1" applyBorder="1" applyAlignment="1"/>
    <xf numFmtId="0" fontId="14" fillId="4" borderId="0" xfId="0" applyFont="1" applyFill="1" applyAlignment="1">
      <alignment horizontal="center" vertical="center"/>
    </xf>
    <xf numFmtId="0" fontId="25" fillId="0" borderId="1" xfId="0" applyFont="1" applyFill="1" applyBorder="1" applyAlignment="1"/>
    <xf numFmtId="179" fontId="39" fillId="0" borderId="1" xfId="3" applyFont="1" applyFill="1" applyBorder="1" applyAlignment="1">
      <alignment vertical="top"/>
    </xf>
    <xf numFmtId="0" fontId="27" fillId="5" borderId="1" xfId="0" applyFont="1" applyFill="1" applyBorder="1" applyAlignment="1">
      <alignment horizontal="center" vertical="top"/>
    </xf>
    <xf numFmtId="179" fontId="25" fillId="0" borderId="1" xfId="3" applyFont="1" applyBorder="1"/>
    <xf numFmtId="0" fontId="43" fillId="5" borderId="0" xfId="0" applyFont="1" applyFill="1" applyBorder="1" applyAlignment="1" applyProtection="1">
      <alignment vertical="top"/>
      <protection locked="0"/>
    </xf>
    <xf numFmtId="0" fontId="18" fillId="5" borderId="0" xfId="0" applyFont="1" applyFill="1" applyBorder="1" applyAlignment="1" applyProtection="1">
      <alignment vertical="top"/>
      <protection locked="0"/>
    </xf>
    <xf numFmtId="0" fontId="24" fillId="0" borderId="1" xfId="0" applyFont="1" applyFill="1" applyBorder="1" applyAlignment="1">
      <alignment horizontal="center" vertical="top"/>
    </xf>
    <xf numFmtId="179" fontId="24" fillId="0" borderId="1" xfId="3" applyFont="1" applyBorder="1"/>
    <xf numFmtId="188" fontId="39" fillId="0" borderId="1" xfId="0" applyNumberFormat="1" applyFont="1" applyFill="1" applyBorder="1" applyAlignment="1">
      <alignment horizontal="right"/>
    </xf>
    <xf numFmtId="0" fontId="39" fillId="0" borderId="1" xfId="0" applyFont="1" applyFill="1" applyBorder="1" applyAlignment="1">
      <alignment horizontal="center" vertical="top"/>
    </xf>
    <xf numFmtId="179" fontId="42" fillId="0" borderId="1" xfId="3" applyFont="1" applyFill="1" applyBorder="1" applyAlignment="1"/>
    <xf numFmtId="0" fontId="35" fillId="5" borderId="0" xfId="0" applyFont="1" applyFill="1" applyBorder="1" applyAlignment="1" applyProtection="1">
      <alignment vertical="top"/>
      <protection locked="0"/>
    </xf>
    <xf numFmtId="0" fontId="35" fillId="5" borderId="0" xfId="137" applyFont="1" applyFill="1" applyBorder="1" applyAlignment="1"/>
    <xf numFmtId="0" fontId="39" fillId="0" borderId="1" xfId="0" applyFont="1" applyFill="1" applyBorder="1" applyAlignment="1">
      <alignment horizontal="center" vertical="top"/>
    </xf>
    <xf numFmtId="179" fontId="39" fillId="0" borderId="1" xfId="3" applyFont="1" applyFill="1" applyBorder="1" applyAlignment="1"/>
    <xf numFmtId="0" fontId="44" fillId="5" borderId="0" xfId="0" applyFont="1" applyFill="1" applyBorder="1" applyAlignment="1">
      <alignment horizontal="left"/>
    </xf>
    <xf numFmtId="181" fontId="44" fillId="5" borderId="0" xfId="0" applyNumberFormat="1" applyFont="1" applyFill="1" applyBorder="1" applyAlignment="1"/>
    <xf numFmtId="0" fontId="42" fillId="0" borderId="1" xfId="0" applyFont="1" applyFill="1" applyBorder="1" applyAlignment="1">
      <alignment horizontal="center" vertical="top"/>
    </xf>
    <xf numFmtId="179" fontId="42" fillId="0" borderId="1" xfId="3" applyFont="1" applyFill="1" applyBorder="1" applyAlignment="1"/>
    <xf numFmtId="0" fontId="44" fillId="5" borderId="0" xfId="0" applyFont="1" applyFill="1" applyBorder="1" applyAlignment="1"/>
    <xf numFmtId="0" fontId="18" fillId="5" borderId="0" xfId="0" applyFont="1" applyFill="1" applyBorder="1" applyAlignment="1"/>
    <xf numFmtId="0" fontId="44" fillId="5" borderId="0" xfId="0" applyFont="1" applyFill="1" applyBorder="1" applyAlignment="1">
      <alignment vertical="top"/>
    </xf>
    <xf numFmtId="0" fontId="40" fillId="0" borderId="1" xfId="0" applyFont="1" applyFill="1" applyBorder="1" applyAlignment="1">
      <alignment horizontal="center" vertical="top"/>
    </xf>
    <xf numFmtId="0" fontId="41" fillId="0" borderId="1" xfId="0" applyFont="1" applyFill="1" applyBorder="1" applyAlignment="1">
      <alignment horizontal="center" vertical="top"/>
    </xf>
    <xf numFmtId="181" fontId="0" fillId="0" borderId="0" xfId="0" applyNumberFormat="1"/>
    <xf numFmtId="0" fontId="39" fillId="0" borderId="1" xfId="0" applyFont="1" applyFill="1" applyBorder="1" applyAlignment="1">
      <alignment horizontal="center" vertical="top"/>
    </xf>
    <xf numFmtId="0" fontId="39" fillId="0" borderId="1" xfId="24" applyFont="1" applyFill="1" applyBorder="1" applyAlignment="1">
      <alignment horizontal="center" vertical="top"/>
    </xf>
    <xf numFmtId="0" fontId="41" fillId="0" borderId="1" xfId="0" applyFont="1" applyFill="1" applyBorder="1" applyAlignment="1">
      <alignment horizontal="center" vertical="top"/>
    </xf>
    <xf numFmtId="0" fontId="45" fillId="0" borderId="1" xfId="0" applyFont="1" applyFill="1" applyBorder="1" applyAlignment="1">
      <alignment horizontal="center" vertical="top"/>
    </xf>
    <xf numFmtId="0" fontId="46" fillId="5" borderId="0" xfId="0" applyFont="1" applyFill="1" applyBorder="1" applyAlignment="1">
      <alignment horizontal="left"/>
    </xf>
    <xf numFmtId="185" fontId="46" fillId="0" borderId="0" xfId="0" applyNumberFormat="1" applyFont="1" applyFill="1" applyBorder="1" applyAlignment="1"/>
    <xf numFmtId="179" fontId="42" fillId="0" borderId="1" xfId="3" applyFont="1" applyFill="1" applyBorder="1" applyAlignment="1">
      <alignment horizontal="right"/>
    </xf>
    <xf numFmtId="0" fontId="41" fillId="0" borderId="1" xfId="0" applyFont="1" applyFill="1" applyBorder="1" applyAlignment="1">
      <alignment horizontal="center" vertical="top"/>
    </xf>
    <xf numFmtId="179" fontId="42" fillId="0" borderId="1" xfId="3" applyFont="1" applyFill="1" applyBorder="1" applyAlignment="1">
      <alignment vertical="top"/>
    </xf>
    <xf numFmtId="179" fontId="40" fillId="0" borderId="1" xfId="3" applyFont="1" applyFill="1" applyBorder="1" applyAlignment="1"/>
    <xf numFmtId="0" fontId="40" fillId="0" borderId="1" xfId="0" applyFont="1" applyFill="1" applyBorder="1" applyAlignment="1">
      <alignment horizontal="center" vertical="top"/>
    </xf>
    <xf numFmtId="0" fontId="47" fillId="5" borderId="0" xfId="0" applyFont="1" applyFill="1" applyBorder="1" applyAlignment="1">
      <alignment horizontal="left"/>
    </xf>
    <xf numFmtId="185" fontId="48" fillId="0" borderId="0" xfId="0" applyNumberFormat="1" applyFont="1" applyFill="1" applyBorder="1" applyAlignment="1"/>
    <xf numFmtId="179" fontId="40" fillId="0" borderId="1" xfId="3" applyFont="1" applyBorder="1"/>
    <xf numFmtId="0" fontId="48" fillId="5" borderId="0" xfId="0" applyFont="1" applyFill="1" applyBorder="1" applyAlignment="1">
      <alignment horizontal="left"/>
    </xf>
    <xf numFmtId="0" fontId="49" fillId="5" borderId="0" xfId="0" applyFont="1" applyFill="1" applyBorder="1" applyAlignment="1"/>
    <xf numFmtId="0" fontId="48" fillId="5" borderId="0" xfId="0" applyFont="1" applyFill="1" applyBorder="1" applyAlignment="1"/>
    <xf numFmtId="0" fontId="46" fillId="0" borderId="0" xfId="0" applyFont="1" applyFill="1" applyBorder="1" applyAlignment="1"/>
    <xf numFmtId="0" fontId="48" fillId="0" borderId="0" xfId="0" applyFont="1" applyFill="1" applyBorder="1" applyAlignment="1"/>
    <xf numFmtId="181" fontId="48" fillId="5" borderId="0" xfId="0" applyNumberFormat="1" applyFont="1" applyFill="1" applyBorder="1" applyAlignment="1"/>
    <xf numFmtId="0" fontId="50" fillId="0" borderId="0" xfId="0" applyFont="1" applyFill="1" applyAlignment="1">
      <alignment horizontal="center" vertical="top"/>
    </xf>
    <xf numFmtId="179" fontId="39" fillId="0" borderId="1" xfId="3" applyFont="1" applyFill="1" applyBorder="1" applyAlignment="1"/>
    <xf numFmtId="0" fontId="51" fillId="0" borderId="0" xfId="0" applyFont="1" applyFill="1" applyAlignment="1">
      <alignment horizontal="center" vertical="top"/>
    </xf>
    <xf numFmtId="185" fontId="29" fillId="0" borderId="0" xfId="0" applyNumberFormat="1" applyFont="1"/>
    <xf numFmtId="183" fontId="29" fillId="0" borderId="0" xfId="0" applyNumberFormat="1" applyFont="1" applyAlignment="1">
      <alignment vertical="top"/>
    </xf>
    <xf numFmtId="185" fontId="0" fillId="0" borderId="0" xfId="0" applyNumberFormat="1"/>
    <xf numFmtId="0" fontId="42" fillId="0" borderId="1" xfId="0" applyFont="1" applyFill="1" applyBorder="1" applyAlignment="1">
      <alignment horizontal="center" vertical="top"/>
    </xf>
    <xf numFmtId="0" fontId="29" fillId="5" borderId="0" xfId="0" applyFont="1" applyFill="1" applyAlignment="1" applyProtection="1">
      <alignment vertical="top"/>
      <protection locked="0"/>
    </xf>
    <xf numFmtId="0" fontId="29" fillId="0" borderId="0" xfId="0" applyFont="1"/>
    <xf numFmtId="179" fontId="42" fillId="0" borderId="1" xfId="3" applyFont="1" applyFill="1" applyBorder="1" applyAlignment="1"/>
    <xf numFmtId="0" fontId="52" fillId="0" borderId="0" xfId="0" applyFont="1" applyFill="1" applyAlignment="1"/>
    <xf numFmtId="0" fontId="40" fillId="5" borderId="1" xfId="0" applyFont="1" applyFill="1" applyBorder="1" applyAlignment="1">
      <alignment horizontal="center" vertical="top"/>
    </xf>
    <xf numFmtId="0" fontId="50" fillId="0" borderId="0" xfId="0" applyFont="1" applyFill="1" applyAlignment="1"/>
    <xf numFmtId="179" fontId="39" fillId="0" borderId="1" xfId="3" applyFont="1" applyBorder="1"/>
    <xf numFmtId="182" fontId="42" fillId="0" borderId="1" xfId="3" applyNumberFormat="1" applyFont="1" applyFill="1" applyBorder="1" applyAlignment="1"/>
    <xf numFmtId="179" fontId="0" fillId="0" borderId="0" xfId="3"/>
    <xf numFmtId="0" fontId="53" fillId="0" borderId="0" xfId="0" applyFont="1"/>
    <xf numFmtId="179" fontId="53" fillId="0" borderId="0" xfId="3" applyFont="1"/>
    <xf numFmtId="0" fontId="43" fillId="0" borderId="0" xfId="0" applyFont="1" applyFill="1" applyBorder="1" applyAlignment="1"/>
    <xf numFmtId="182" fontId="33" fillId="0" borderId="0" xfId="3" applyNumberFormat="1" applyFont="1" applyBorder="1"/>
    <xf numFmtId="182" fontId="35" fillId="0" borderId="0" xfId="3" applyNumberFormat="1" applyFont="1" applyBorder="1"/>
    <xf numFmtId="2" fontId="49" fillId="5" borderId="0" xfId="0" applyNumberFormat="1" applyFont="1" applyFill="1" applyBorder="1" applyAlignment="1"/>
    <xf numFmtId="0" fontId="44" fillId="0" borderId="0" xfId="0" applyFont="1" applyFill="1" applyBorder="1" applyAlignment="1"/>
    <xf numFmtId="182" fontId="35" fillId="0" borderId="0" xfId="3" applyNumberFormat="1" applyFont="1"/>
    <xf numFmtId="1" fontId="33" fillId="0" borderId="0" xfId="0" applyNumberFormat="1" applyFont="1" applyFill="1" applyBorder="1" applyAlignment="1" applyProtection="1">
      <alignment vertical="top"/>
      <protection locked="0"/>
    </xf>
    <xf numFmtId="2" fontId="33" fillId="0" borderId="0" xfId="0" applyNumberFormat="1" applyFont="1" applyFill="1" applyBorder="1" applyAlignment="1"/>
    <xf numFmtId="1" fontId="35" fillId="5" borderId="0" xfId="0" applyNumberFormat="1" applyFont="1" applyFill="1" applyBorder="1" applyAlignment="1" applyProtection="1">
      <alignment vertical="top"/>
      <protection locked="0"/>
    </xf>
    <xf numFmtId="182" fontId="35" fillId="5" borderId="0" xfId="66" applyFont="1" applyFill="1" applyBorder="1" applyAlignment="1">
      <alignment vertical="top"/>
    </xf>
    <xf numFmtId="182" fontId="35" fillId="5" borderId="0" xfId="141" applyFont="1" applyFill="1" applyAlignment="1" applyProtection="1">
      <alignment vertical="top"/>
      <protection locked="0"/>
    </xf>
    <xf numFmtId="0" fontId="18" fillId="5" borderId="0" xfId="0" applyFont="1" applyFill="1" applyBorder="1" applyAlignment="1">
      <alignment vertical="top"/>
    </xf>
    <xf numFmtId="0" fontId="44" fillId="5" borderId="0" xfId="0" applyFont="1" applyFill="1" applyBorder="1" applyAlignment="1" applyProtection="1">
      <alignment vertical="top"/>
      <protection locked="0"/>
    </xf>
    <xf numFmtId="1" fontId="29" fillId="0" borderId="0" xfId="0" applyNumberFormat="1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82" fontId="29" fillId="5" borderId="0" xfId="74" applyFill="1" applyAlignment="1" applyProtection="1">
      <alignment vertical="top"/>
      <protection locked="0"/>
    </xf>
    <xf numFmtId="1" fontId="29" fillId="5" borderId="0" xfId="103" applyNumberFormat="1" applyFill="1" applyAlignment="1" applyProtection="1">
      <alignment vertical="top"/>
      <protection locked="0"/>
    </xf>
    <xf numFmtId="182" fontId="29" fillId="0" borderId="0" xfId="66" applyAlignment="1">
      <alignment vertical="top"/>
    </xf>
    <xf numFmtId="0" fontId="33" fillId="5" borderId="0" xfId="0" applyFont="1" applyFill="1" applyBorder="1" applyAlignment="1">
      <alignment vertical="top"/>
    </xf>
    <xf numFmtId="2" fontId="29" fillId="0" borderId="0" xfId="32" applyNumberFormat="1" applyAlignment="1">
      <alignment vertical="top"/>
    </xf>
    <xf numFmtId="2" fontId="29" fillId="0" borderId="0" xfId="29" applyNumberFormat="1" applyAlignment="1">
      <alignment vertical="top"/>
    </xf>
    <xf numFmtId="2" fontId="29" fillId="0" borderId="0" xfId="0" applyNumberFormat="1" applyFont="1" applyAlignment="1">
      <alignment vertical="top"/>
    </xf>
    <xf numFmtId="2" fontId="0" fillId="4" borderId="0" xfId="0" applyNumberFormat="1" applyFill="1"/>
    <xf numFmtId="2" fontId="0" fillId="0" borderId="0" xfId="0" applyNumberFormat="1"/>
    <xf numFmtId="43" fontId="44" fillId="5" borderId="0" xfId="73" applyFont="1" applyFill="1" applyBorder="1" applyAlignment="1" applyProtection="1">
      <alignment vertical="top"/>
      <protection locked="0"/>
    </xf>
    <xf numFmtId="182" fontId="35" fillId="0" borderId="0" xfId="109" applyFont="1"/>
    <xf numFmtId="2" fontId="18" fillId="0" borderId="0" xfId="139" applyNumberFormat="1" applyFont="1" applyFill="1" applyBorder="1" applyAlignment="1" applyProtection="1">
      <alignment vertical="top"/>
      <protection locked="0"/>
    </xf>
    <xf numFmtId="2" fontId="35" fillId="5" borderId="0" xfId="0" applyNumberFormat="1" applyFont="1" applyFill="1" applyBorder="1" applyAlignment="1">
      <alignment vertical="top"/>
    </xf>
    <xf numFmtId="182" fontId="44" fillId="5" borderId="0" xfId="66" applyNumberFormat="1" applyFont="1" applyFill="1" applyBorder="1" applyAlignment="1" applyProtection="1">
      <alignment vertical="top"/>
      <protection locked="0"/>
    </xf>
    <xf numFmtId="182" fontId="18" fillId="5" borderId="0" xfId="3" applyNumberFormat="1" applyFont="1" applyFill="1" applyBorder="1"/>
    <xf numFmtId="187" fontId="44" fillId="0" borderId="0" xfId="0" applyNumberFormat="1" applyFont="1" applyFill="1" applyBorder="1" applyAlignment="1"/>
    <xf numFmtId="2" fontId="18" fillId="5" borderId="0" xfId="0" applyNumberFormat="1" applyFont="1" applyFill="1" applyBorder="1" applyAlignment="1"/>
    <xf numFmtId="2" fontId="44" fillId="0" borderId="0" xfId="0" applyNumberFormat="1" applyFont="1" applyFill="1" applyBorder="1" applyAlignment="1"/>
    <xf numFmtId="2" fontId="44" fillId="0" borderId="0" xfId="0" applyNumberFormat="1" applyFont="1" applyFill="1" applyBorder="1" applyAlignment="1">
      <alignment vertical="top"/>
    </xf>
    <xf numFmtId="182" fontId="33" fillId="5" borderId="0" xfId="3" applyNumberFormat="1" applyFont="1" applyFill="1" applyBorder="1"/>
    <xf numFmtId="182" fontId="33" fillId="0" borderId="0" xfId="73" applyNumberFormat="1" applyFont="1"/>
    <xf numFmtId="182" fontId="33" fillId="5" borderId="0" xfId="74" applyFont="1" applyFill="1" applyBorder="1" applyAlignment="1" applyProtection="1">
      <alignment vertical="top"/>
      <protection locked="0"/>
    </xf>
    <xf numFmtId="182" fontId="33" fillId="0" borderId="0" xfId="66" applyFont="1"/>
    <xf numFmtId="182" fontId="46" fillId="0" borderId="0" xfId="73" applyNumberFormat="1" applyFont="1"/>
    <xf numFmtId="0" fontId="49" fillId="0" borderId="0" xfId="0" applyFont="1" applyFill="1" applyBorder="1" applyAlignment="1"/>
    <xf numFmtId="2" fontId="49" fillId="0" borderId="0" xfId="0" applyNumberFormat="1" applyFont="1" applyFill="1" applyBorder="1" applyAlignment="1"/>
    <xf numFmtId="187" fontId="46" fillId="0" borderId="0" xfId="0" applyNumberFormat="1" applyFont="1" applyFill="1" applyBorder="1" applyAlignment="1"/>
    <xf numFmtId="187" fontId="48" fillId="0" borderId="0" xfId="0" applyNumberFormat="1" applyFont="1" applyFill="1" applyBorder="1" applyAlignment="1"/>
    <xf numFmtId="2" fontId="29" fillId="5" borderId="0" xfId="32" applyNumberFormat="1" applyFill="1" applyAlignment="1" applyProtection="1">
      <alignment vertical="top"/>
      <protection locked="0"/>
    </xf>
    <xf numFmtId="2" fontId="0" fillId="4" borderId="11" xfId="0" applyNumberFormat="1" applyFill="1" applyBorder="1" applyAlignment="1" applyProtection="1">
      <alignment vertical="top"/>
      <protection locked="0"/>
    </xf>
    <xf numFmtId="0" fontId="29" fillId="5" borderId="0" xfId="130" applyFill="1" applyAlignment="1">
      <alignment vertical="top"/>
    </xf>
    <xf numFmtId="2" fontId="29" fillId="5" borderId="0" xfId="29" applyNumberFormat="1" applyFill="1" applyAlignment="1" applyProtection="1">
      <alignment vertical="top"/>
      <protection locked="0"/>
    </xf>
    <xf numFmtId="0" fontId="29" fillId="0" borderId="0" xfId="29"/>
    <xf numFmtId="0" fontId="29" fillId="0" borderId="0" xfId="29" applyAlignment="1">
      <alignment vertical="top"/>
    </xf>
    <xf numFmtId="182" fontId="0" fillId="0" borderId="0" xfId="66" applyFont="1"/>
    <xf numFmtId="182" fontId="29" fillId="5" borderId="0" xfId="66" applyFill="1" applyAlignment="1" applyProtection="1">
      <alignment vertical="top"/>
      <protection locked="0"/>
    </xf>
    <xf numFmtId="0" fontId="33" fillId="5" borderId="0" xfId="92" applyFont="1" applyFill="1" applyBorder="1" applyAlignment="1"/>
    <xf numFmtId="182" fontId="49" fillId="5" borderId="0" xfId="3" applyNumberFormat="1" applyFont="1" applyFill="1" applyBorder="1" applyAlignment="1" applyProtection="1">
      <alignment vertical="top"/>
      <protection locked="0"/>
    </xf>
    <xf numFmtId="2" fontId="49" fillId="0" borderId="0" xfId="0" applyNumberFormat="1" applyFont="1" applyFill="1" applyBorder="1" applyAlignment="1" applyProtection="1">
      <alignment vertical="top"/>
      <protection locked="0"/>
    </xf>
    <xf numFmtId="2" fontId="33" fillId="0" borderId="0" xfId="0" applyNumberFormat="1" applyFont="1" applyFill="1" applyBorder="1" applyAlignment="1" applyProtection="1">
      <alignment vertical="top"/>
      <protection locked="0"/>
    </xf>
    <xf numFmtId="2" fontId="44" fillId="0" borderId="0" xfId="0" applyNumberFormat="1" applyFont="1" applyFill="1" applyBorder="1" applyAlignment="1" applyProtection="1">
      <alignment vertical="top"/>
      <protection locked="0"/>
    </xf>
    <xf numFmtId="2" fontId="33" fillId="0" borderId="11" xfId="0" applyNumberFormat="1" applyFont="1" applyFill="1" applyBorder="1" applyAlignment="1" applyProtection="1">
      <alignment vertical="top"/>
      <protection locked="0"/>
    </xf>
    <xf numFmtId="182" fontId="38" fillId="5" borderId="0" xfId="134" applyFont="1" applyFill="1" applyAlignment="1" applyProtection="1">
      <alignment vertical="top"/>
      <protection locked="0"/>
    </xf>
    <xf numFmtId="0" fontId="35" fillId="0" borderId="0" xfId="139" applyFont="1" applyFill="1" applyBorder="1" applyAlignment="1"/>
    <xf numFmtId="0" fontId="29" fillId="5" borderId="0" xfId="107" applyFill="1" applyAlignment="1" applyProtection="1">
      <alignment vertical="top"/>
      <protection locked="0"/>
    </xf>
    <xf numFmtId="0" fontId="29" fillId="0" borderId="0" xfId="78" applyAlignment="1">
      <alignment vertical="top"/>
    </xf>
    <xf numFmtId="2" fontId="33" fillId="0" borderId="0" xfId="129" applyNumberFormat="1" applyFont="1" applyFill="1" applyBorder="1" applyAlignment="1" applyProtection="1">
      <alignment vertical="top"/>
      <protection locked="0"/>
    </xf>
    <xf numFmtId="43" fontId="46" fillId="5" borderId="0" xfId="73" applyFont="1" applyFill="1" applyBorder="1" applyAlignment="1" applyProtection="1">
      <alignment vertical="top"/>
      <protection locked="0"/>
    </xf>
    <xf numFmtId="2" fontId="46" fillId="0" borderId="0" xfId="0" applyNumberFormat="1" applyFont="1" applyFill="1" applyBorder="1" applyAlignment="1" applyProtection="1">
      <alignment vertical="top"/>
      <protection locked="0"/>
    </xf>
    <xf numFmtId="0" fontId="0" fillId="4" borderId="0" xfId="0" applyFill="1"/>
    <xf numFmtId="0" fontId="29" fillId="0" borderId="0" xfId="131"/>
    <xf numFmtId="182" fontId="29" fillId="4" borderId="0" xfId="66" applyFill="1" applyAlignment="1" applyProtection="1">
      <alignment vertical="top"/>
      <protection locked="0"/>
    </xf>
    <xf numFmtId="0" fontId="29" fillId="0" borderId="0" xfId="81"/>
    <xf numFmtId="0" fontId="49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vertical="top"/>
    </xf>
    <xf numFmtId="0" fontId="33" fillId="0" borderId="0" xfId="129" applyFont="1" applyFill="1" applyBorder="1" applyAlignment="1"/>
    <xf numFmtId="0" fontId="46" fillId="0" borderId="0" xfId="0" applyFont="1" applyFill="1" applyBorder="1" applyAlignment="1">
      <alignment vertical="top"/>
    </xf>
    <xf numFmtId="0" fontId="15" fillId="4" borderId="0" xfId="0" applyFont="1" applyFill="1" applyBorder="1" applyAlignment="1">
      <alignment vertical="top"/>
    </xf>
    <xf numFmtId="0" fontId="15" fillId="4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vertical="top"/>
    </xf>
    <xf numFmtId="185" fontId="15" fillId="0" borderId="0" xfId="0" applyNumberFormat="1" applyFont="1" applyFill="1" applyBorder="1" applyAlignment="1"/>
    <xf numFmtId="0" fontId="15" fillId="4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184" fontId="15" fillId="5" borderId="0" xfId="13" applyNumberFormat="1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>
      <alignment horizontal="left"/>
    </xf>
    <xf numFmtId="0" fontId="15" fillId="4" borderId="0" xfId="85" applyFont="1" applyFill="1" applyBorder="1" applyAlignment="1" applyProtection="1">
      <alignment vertical="top"/>
      <protection locked="0"/>
    </xf>
    <xf numFmtId="0" fontId="15" fillId="5" borderId="0" xfId="130" applyFont="1" applyFill="1" applyBorder="1" applyAlignment="1">
      <alignment vertical="top"/>
    </xf>
    <xf numFmtId="184" fontId="15" fillId="5" borderId="0" xfId="77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/>
    <xf numFmtId="1" fontId="15" fillId="4" borderId="0" xfId="0" applyNumberFormat="1" applyFont="1" applyFill="1" applyBorder="1" applyAlignment="1"/>
    <xf numFmtId="0" fontId="15" fillId="4" borderId="0" xfId="130" applyFont="1" applyFill="1" applyBorder="1" applyAlignment="1">
      <alignment vertical="top"/>
    </xf>
    <xf numFmtId="0" fontId="15" fillId="5" borderId="0" xfId="85" applyFont="1" applyFill="1" applyBorder="1" applyAlignment="1" applyProtection="1">
      <alignment vertical="top"/>
      <protection locked="0"/>
    </xf>
    <xf numFmtId="0" fontId="15" fillId="4" borderId="0" xfId="129" applyFont="1" applyFill="1" applyBorder="1" applyAlignment="1" applyProtection="1">
      <alignment vertical="top"/>
      <protection locked="0"/>
    </xf>
    <xf numFmtId="0" fontId="54" fillId="4" borderId="0" xfId="0" applyFont="1" applyFill="1" applyBorder="1" applyAlignment="1">
      <alignment horizontal="center" vertical="center"/>
    </xf>
    <xf numFmtId="0" fontId="15" fillId="0" borderId="0" xfId="132" applyFont="1" applyFill="1" applyBorder="1" applyAlignment="1" applyProtection="1">
      <alignment vertical="top"/>
      <protection locked="0"/>
    </xf>
    <xf numFmtId="0" fontId="15" fillId="5" borderId="0" xfId="78" applyFont="1" applyFill="1" applyBorder="1" applyAlignment="1"/>
    <xf numFmtId="0" fontId="15" fillId="5" borderId="0" xfId="94" applyFont="1" applyFill="1" applyBorder="1" applyAlignment="1">
      <alignment vertical="top"/>
    </xf>
    <xf numFmtId="1" fontId="15" fillId="0" borderId="0" xfId="0" applyNumberFormat="1" applyFont="1" applyFill="1" applyBorder="1" applyAlignment="1"/>
    <xf numFmtId="0" fontId="15" fillId="5" borderId="0" xfId="78" applyFont="1" applyFill="1" applyBorder="1" applyAlignment="1">
      <alignment vertical="top"/>
    </xf>
    <xf numFmtId="0" fontId="15" fillId="5" borderId="0" xfId="0" applyFont="1" applyFill="1" applyBorder="1" applyAlignment="1">
      <alignment vertical="top"/>
    </xf>
    <xf numFmtId="1" fontId="17" fillId="0" borderId="0" xfId="0" applyNumberFormat="1" applyFont="1" applyFill="1" applyBorder="1" applyAlignment="1"/>
    <xf numFmtId="183" fontId="44" fillId="4" borderId="0" xfId="107" applyNumberFormat="1" applyFont="1" applyFill="1" applyBorder="1" applyAlignment="1" applyProtection="1">
      <alignment vertical="top"/>
      <protection locked="0"/>
    </xf>
    <xf numFmtId="0" fontId="18" fillId="4" borderId="0" xfId="123" applyFont="1" applyFill="1" applyBorder="1" applyAlignment="1">
      <alignment vertical="top"/>
    </xf>
    <xf numFmtId="0" fontId="18" fillId="4" borderId="0" xfId="0" applyFont="1" applyFill="1" applyBorder="1" applyAlignment="1"/>
    <xf numFmtId="1" fontId="18" fillId="4" borderId="0" xfId="0" applyNumberFormat="1" applyFont="1" applyFill="1" applyBorder="1" applyAlignment="1"/>
    <xf numFmtId="185" fontId="18" fillId="4" borderId="0" xfId="0" applyNumberFormat="1" applyFont="1" applyFill="1" applyBorder="1" applyAlignment="1"/>
    <xf numFmtId="0" fontId="55" fillId="4" borderId="0" xfId="0" applyFont="1" applyFill="1" applyBorder="1" applyAlignment="1"/>
    <xf numFmtId="1" fontId="18" fillId="4" borderId="0" xfId="3" applyNumberFormat="1" applyFont="1" applyFill="1" applyBorder="1"/>
    <xf numFmtId="183" fontId="18" fillId="4" borderId="0" xfId="0" applyNumberFormat="1" applyFont="1" applyFill="1" applyBorder="1" applyAlignment="1">
      <alignment vertical="top"/>
    </xf>
    <xf numFmtId="0" fontId="54" fillId="4" borderId="0" xfId="0" applyFont="1" applyFill="1" applyBorder="1"/>
    <xf numFmtId="0" fontId="29" fillId="4" borderId="0" xfId="0" applyFont="1" applyFill="1" applyBorder="1" applyAlignment="1">
      <alignment vertical="top"/>
    </xf>
    <xf numFmtId="0" fontId="29" fillId="4" borderId="0" xfId="0" applyFont="1" applyFill="1" applyBorder="1"/>
    <xf numFmtId="1" fontId="54" fillId="4" borderId="0" xfId="0" applyNumberFormat="1" applyFont="1" applyFill="1" applyBorder="1" applyAlignment="1">
      <alignment horizontal="left"/>
    </xf>
    <xf numFmtId="185" fontId="54" fillId="4" borderId="0" xfId="0" applyNumberFormat="1" applyFont="1" applyFill="1" applyBorder="1"/>
    <xf numFmtId="0" fontId="54" fillId="0" borderId="0" xfId="0" applyFont="1" applyBorder="1"/>
    <xf numFmtId="0" fontId="29" fillId="0" borderId="0" xfId="0" applyFont="1" applyBorder="1" applyAlignment="1">
      <alignment vertical="top"/>
    </xf>
    <xf numFmtId="1" fontId="54" fillId="0" borderId="0" xfId="0" applyNumberFormat="1" applyFont="1" applyBorder="1" applyAlignment="1">
      <alignment horizontal="left"/>
    </xf>
    <xf numFmtId="185" fontId="54" fillId="0" borderId="0" xfId="0" applyNumberFormat="1" applyFont="1" applyBorder="1"/>
    <xf numFmtId="0" fontId="54" fillId="4" borderId="0" xfId="0" applyFont="1" applyFill="1" applyBorder="1" applyAlignment="1">
      <alignment vertical="top"/>
    </xf>
    <xf numFmtId="0" fontId="54" fillId="4" borderId="0" xfId="0" applyFont="1" applyFill="1" applyBorder="1" applyAlignment="1">
      <alignment horizontal="left"/>
    </xf>
    <xf numFmtId="181" fontId="54" fillId="4" borderId="0" xfId="0" applyNumberFormat="1" applyFont="1" applyFill="1" applyBorder="1"/>
    <xf numFmtId="1" fontId="18" fillId="0" borderId="0" xfId="129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center" vertical="top"/>
    </xf>
    <xf numFmtId="182" fontId="15" fillId="0" borderId="0" xfId="3" applyNumberFormat="1" applyFont="1" applyBorder="1" applyAlignment="1">
      <alignment vertical="top"/>
    </xf>
    <xf numFmtId="183" fontId="15" fillId="0" borderId="0" xfId="113" applyNumberFormat="1" applyFont="1" applyFill="1" applyBorder="1" applyAlignment="1" applyProtection="1">
      <alignment vertical="top"/>
      <protection locked="0"/>
    </xf>
    <xf numFmtId="182" fontId="15" fillId="0" borderId="0" xfId="66" applyFont="1" applyBorder="1"/>
    <xf numFmtId="1" fontId="18" fillId="4" borderId="0" xfId="42" applyNumberFormat="1" applyFont="1" applyFill="1" applyBorder="1" applyAlignment="1" applyProtection="1">
      <alignment vertical="top"/>
      <protection locked="0"/>
    </xf>
    <xf numFmtId="182" fontId="30" fillId="5" borderId="0" xfId="3" applyNumberFormat="1" applyFont="1" applyFill="1" applyBorder="1" applyAlignment="1" applyProtection="1">
      <alignment vertical="top"/>
      <protection locked="0"/>
    </xf>
    <xf numFmtId="0" fontId="15" fillId="5" borderId="0" xfId="90" applyFont="1" applyFill="1" applyBorder="1" applyAlignment="1">
      <alignment horizontal="center" vertical="top"/>
    </xf>
    <xf numFmtId="0" fontId="15" fillId="0" borderId="0" xfId="130" applyFont="1" applyFill="1" applyBorder="1" applyAlignment="1">
      <alignment horizontal="center" vertical="top"/>
    </xf>
    <xf numFmtId="0" fontId="15" fillId="0" borderId="0" xfId="129" applyFont="1" applyFill="1" applyBorder="1" applyAlignment="1">
      <alignment horizontal="center" vertical="top"/>
    </xf>
    <xf numFmtId="182" fontId="15" fillId="5" borderId="0" xfId="3" applyNumberFormat="1" applyFont="1" applyFill="1" applyBorder="1" applyAlignment="1" applyProtection="1">
      <alignment vertical="top"/>
      <protection locked="0"/>
    </xf>
    <xf numFmtId="182" fontId="0" fillId="0" borderId="0" xfId="0" applyNumberFormat="1"/>
    <xf numFmtId="0" fontId="15" fillId="0" borderId="0" xfId="85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top"/>
    </xf>
    <xf numFmtId="182" fontId="18" fillId="4" borderId="0" xfId="3" applyNumberFormat="1" applyFont="1" applyFill="1" applyBorder="1"/>
    <xf numFmtId="1" fontId="18" fillId="4" borderId="0" xfId="0" applyNumberFormat="1" applyFont="1" applyFill="1" applyBorder="1" applyAlignment="1" applyProtection="1">
      <alignment vertical="top"/>
      <protection locked="0"/>
    </xf>
    <xf numFmtId="183" fontId="18" fillId="4" borderId="0" xfId="113" applyNumberFormat="1" applyFont="1" applyFill="1" applyBorder="1" applyAlignment="1" applyProtection="1">
      <alignment vertical="top"/>
      <protection locked="0"/>
    </xf>
    <xf numFmtId="182" fontId="18" fillId="4" borderId="0" xfId="66" applyFont="1" applyFill="1" applyBorder="1"/>
    <xf numFmtId="2" fontId="18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0" xfId="129" applyFont="1" applyFill="1" applyBorder="1" applyAlignment="1">
      <alignment horizontal="center" vertical="top"/>
    </xf>
    <xf numFmtId="1" fontId="29" fillId="0" borderId="0" xfId="0" applyNumberFormat="1" applyFont="1" applyBorder="1" applyAlignment="1" applyProtection="1">
      <alignment vertical="top"/>
      <protection locked="0"/>
    </xf>
    <xf numFmtId="0" fontId="29" fillId="4" borderId="0" xfId="0" applyFont="1" applyFill="1" applyBorder="1" applyAlignment="1">
      <alignment horizontal="center" vertical="top"/>
    </xf>
    <xf numFmtId="179" fontId="54" fillId="4" borderId="0" xfId="3" applyFont="1" applyFill="1" applyBorder="1"/>
    <xf numFmtId="0" fontId="54" fillId="0" borderId="0" xfId="0" applyFont="1" applyBorder="1" applyAlignment="1">
      <alignment horizontal="center" vertical="top"/>
    </xf>
    <xf numFmtId="182" fontId="54" fillId="0" borderId="0" xfId="66" applyFont="1" applyBorder="1"/>
    <xf numFmtId="0" fontId="54" fillId="4" borderId="0" xfId="0" applyFont="1" applyFill="1" applyBorder="1" applyAlignment="1">
      <alignment horizontal="center" vertical="top"/>
    </xf>
    <xf numFmtId="179" fontId="29" fillId="4" borderId="0" xfId="3" applyFont="1" applyFill="1" applyBorder="1"/>
    <xf numFmtId="182" fontId="0" fillId="0" borderId="0" xfId="74" applyFont="1"/>
    <xf numFmtId="1" fontId="29" fillId="0" borderId="0" xfId="0" applyNumberFormat="1" applyFont="1" applyAlignment="1">
      <alignment vertical="top"/>
    </xf>
    <xf numFmtId="187" fontId="0" fillId="0" borderId="0" xfId="66" applyNumberFormat="1" applyFont="1"/>
    <xf numFmtId="187" fontId="0" fillId="0" borderId="0" xfId="0" applyNumberFormat="1"/>
    <xf numFmtId="1" fontId="0" fillId="0" borderId="0" xfId="0" applyNumberFormat="1"/>
    <xf numFmtId="2" fontId="29" fillId="0" borderId="0" xfId="0" applyNumberFormat="1" applyFont="1"/>
    <xf numFmtId="182" fontId="29" fillId="4" borderId="0" xfId="74" applyFill="1" applyAlignment="1" applyProtection="1">
      <alignment vertical="top"/>
      <protection locked="0"/>
    </xf>
    <xf numFmtId="0" fontId="29" fillId="4" borderId="0" xfId="82" applyFill="1" applyAlignment="1">
      <alignment vertical="top"/>
    </xf>
    <xf numFmtId="0" fontId="29" fillId="0" borderId="0" xfId="82" applyAlignment="1">
      <alignment vertical="top"/>
    </xf>
    <xf numFmtId="0" fontId="29" fillId="0" borderId="0" xfId="123" applyAlignment="1" applyProtection="1">
      <alignment vertical="top"/>
      <protection locked="0"/>
    </xf>
    <xf numFmtId="0" fontId="29" fillId="4" borderId="0" xfId="123" applyFill="1" applyAlignment="1" applyProtection="1">
      <alignment vertical="top"/>
      <protection locked="0"/>
    </xf>
    <xf numFmtId="0" fontId="56" fillId="4" borderId="0" xfId="0" applyFont="1" applyFill="1" applyAlignment="1">
      <alignment horizontal="left"/>
    </xf>
    <xf numFmtId="0" fontId="29" fillId="4" borderId="0" xfId="0" applyFont="1" applyFill="1" applyAlignment="1">
      <alignment vertical="top"/>
    </xf>
    <xf numFmtId="0" fontId="54" fillId="5" borderId="0" xfId="0" applyFont="1" applyFill="1" applyBorder="1"/>
    <xf numFmtId="0" fontId="54" fillId="0" borderId="0" xfId="0" applyFont="1" applyBorder="1" applyAlignment="1">
      <alignment vertical="top"/>
    </xf>
    <xf numFmtId="181" fontId="54" fillId="0" borderId="0" xfId="0" applyNumberFormat="1" applyFont="1" applyBorder="1"/>
    <xf numFmtId="0" fontId="29" fillId="4" borderId="0" xfId="107" applyFont="1" applyFill="1" applyBorder="1" applyAlignment="1" applyProtection="1">
      <alignment vertical="top"/>
      <protection locked="0"/>
    </xf>
    <xf numFmtId="183" fontId="54" fillId="4" borderId="0" xfId="0" applyNumberFormat="1" applyFont="1" applyFill="1" applyBorder="1"/>
    <xf numFmtId="0" fontId="54" fillId="4" borderId="0" xfId="24" applyFont="1" applyFill="1" applyBorder="1"/>
    <xf numFmtId="0" fontId="22" fillId="4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vertical="top"/>
    </xf>
    <xf numFmtId="0" fontId="29" fillId="5" borderId="0" xfId="94" applyFill="1" applyBorder="1" applyAlignment="1">
      <alignment vertical="top"/>
    </xf>
    <xf numFmtId="1" fontId="0" fillId="0" borderId="0" xfId="0" applyNumberFormat="1" applyFont="1" applyBorder="1" applyAlignment="1">
      <alignment horizontal="left"/>
    </xf>
    <xf numFmtId="183" fontId="29" fillId="5" borderId="0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center"/>
    </xf>
    <xf numFmtId="179" fontId="54" fillId="0" borderId="0" xfId="3" applyFont="1" applyBorder="1"/>
    <xf numFmtId="0" fontId="29" fillId="0" borderId="0" xfId="0" applyFont="1" applyBorder="1" applyAlignment="1">
      <alignment horizontal="center" vertical="top"/>
    </xf>
    <xf numFmtId="0" fontId="29" fillId="5" borderId="0" xfId="78" applyFill="1" applyBorder="1"/>
    <xf numFmtId="0" fontId="57" fillId="0" borderId="0" xfId="0" applyFont="1" applyBorder="1" applyAlignment="1">
      <alignment horizontal="center" vertical="top"/>
    </xf>
    <xf numFmtId="182" fontId="0" fillId="0" borderId="0" xfId="74" applyFont="1" applyBorder="1"/>
    <xf numFmtId="1" fontId="22" fillId="4" borderId="0" xfId="0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top"/>
    </xf>
    <xf numFmtId="182" fontId="22" fillId="4" borderId="0" xfId="0" applyNumberFormat="1" applyFont="1" applyFill="1" applyBorder="1" applyAlignment="1">
      <alignment vertical="center"/>
    </xf>
    <xf numFmtId="1" fontId="29" fillId="0" borderId="0" xfId="0" applyNumberFormat="1" applyFont="1"/>
    <xf numFmtId="0" fontId="5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left" vertical="center"/>
    </xf>
    <xf numFmtId="0" fontId="59" fillId="0" borderId="13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/>
    <xf numFmtId="0" fontId="59" fillId="0" borderId="0" xfId="0" applyFont="1" applyAlignment="1">
      <alignment horizontal="center" vertical="center"/>
    </xf>
    <xf numFmtId="0" fontId="59" fillId="0" borderId="12" xfId="0" applyFont="1" applyBorder="1"/>
    <xf numFmtId="0" fontId="59" fillId="0" borderId="13" xfId="0" applyFont="1" applyBorder="1"/>
    <xf numFmtId="0" fontId="59" fillId="0" borderId="14" xfId="0" applyFont="1" applyBorder="1"/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0" xfId="0" applyFont="1" applyAlignment="1">
      <alignment horizontal="center"/>
    </xf>
    <xf numFmtId="58" fontId="59" fillId="0" borderId="0" xfId="0" applyNumberFormat="1" applyFont="1"/>
    <xf numFmtId="0" fontId="59" fillId="0" borderId="15" xfId="0" applyFont="1" applyBorder="1"/>
    <xf numFmtId="0" fontId="59" fillId="0" borderId="0" xfId="0" applyFont="1" applyAlignment="1">
      <alignment vertical="center"/>
    </xf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6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86" fontId="1" fillId="0" borderId="12" xfId="0" applyNumberFormat="1" applyFont="1" applyFill="1" applyBorder="1" applyAlignment="1">
      <alignment horizontal="center"/>
    </xf>
    <xf numFmtId="0" fontId="5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60" fillId="0" borderId="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9" fillId="0" borderId="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top"/>
    </xf>
    <xf numFmtId="0" fontId="60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59" fillId="0" borderId="0" xfId="0" applyFont="1" applyAlignment="1">
      <alignment vertical="center" wrapText="1"/>
    </xf>
    <xf numFmtId="176" fontId="9" fillId="4" borderId="1" xfId="3" applyNumberFormat="1" applyFont="1" applyFill="1" applyBorder="1" applyAlignment="1">
      <alignment horizontal="center"/>
    </xf>
    <xf numFmtId="37" fontId="59" fillId="0" borderId="0" xfId="3" applyNumberFormat="1" applyFont="1" applyAlignment="1">
      <alignment vertical="center" wrapText="1"/>
    </xf>
    <xf numFmtId="0" fontId="60" fillId="0" borderId="1" xfId="0" applyFont="1" applyBorder="1" applyAlignment="1">
      <alignment horizontal="center"/>
    </xf>
    <xf numFmtId="176" fontId="60" fillId="0" borderId="1" xfId="3" applyNumberFormat="1" applyFont="1" applyBorder="1" applyAlignment="1">
      <alignment horizontal="center"/>
    </xf>
    <xf numFmtId="176" fontId="59" fillId="0" borderId="0" xfId="3" applyNumberFormat="1" applyFont="1"/>
    <xf numFmtId="0" fontId="59" fillId="0" borderId="14" xfId="0" applyFont="1" applyBorder="1" applyAlignment="1">
      <alignment horizontal="center" vertical="center"/>
    </xf>
    <xf numFmtId="0" fontId="22" fillId="0" borderId="0" xfId="0" applyFo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2" fillId="0" borderId="0" xfId="0" applyFont="1"/>
    <xf numFmtId="0" fontId="5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7" fontId="59" fillId="0" borderId="0" xfId="0" applyNumberFormat="1" applyFont="1"/>
    <xf numFmtId="0" fontId="1" fillId="0" borderId="14" xfId="0" applyFont="1" applyBorder="1" applyAlignment="1">
      <alignment horizontal="center"/>
    </xf>
    <xf numFmtId="176" fontId="54" fillId="0" borderId="0" xfId="3" applyNumberFormat="1" applyFont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186" fontId="1" fillId="0" borderId="14" xfId="0" applyNumberFormat="1" applyFont="1" applyFill="1" applyBorder="1" applyAlignment="1">
      <alignment horizontal="center"/>
    </xf>
    <xf numFmtId="1" fontId="59" fillId="0" borderId="0" xfId="0" applyNumberFormat="1" applyFont="1"/>
    <xf numFmtId="187" fontId="54" fillId="0" borderId="0" xfId="3" applyNumberFormat="1" applyFont="1" applyAlignment="1">
      <alignment horizontal="center"/>
    </xf>
    <xf numFmtId="187" fontId="1" fillId="0" borderId="0" xfId="3" applyNumberFormat="1" applyFont="1" applyAlignment="1">
      <alignment horizontal="center"/>
    </xf>
    <xf numFmtId="0" fontId="26" fillId="0" borderId="0" xfId="0" applyFont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37" fontId="9" fillId="0" borderId="0" xfId="3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37" fontId="9" fillId="0" borderId="0" xfId="3" applyNumberFormat="1" applyFont="1" applyBorder="1" applyAlignment="1">
      <alignment vertical="center" wrapText="1"/>
    </xf>
    <xf numFmtId="37" fontId="59" fillId="0" borderId="0" xfId="3" applyNumberFormat="1" applyFont="1" applyAlignment="1">
      <alignment horizontal="center" vertical="center" wrapText="1"/>
    </xf>
    <xf numFmtId="37" fontId="0" fillId="0" borderId="0" xfId="0" applyNumberFormat="1" applyBorder="1"/>
    <xf numFmtId="37" fontId="9" fillId="0" borderId="0" xfId="3" applyNumberFormat="1" applyFont="1" applyAlignment="1">
      <alignment horizontal="center" vertical="center" wrapText="1"/>
    </xf>
    <xf numFmtId="37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37" fontId="9" fillId="0" borderId="1" xfId="3" applyNumberFormat="1" applyFont="1" applyBorder="1" applyAlignment="1">
      <alignment horizontal="center" vertical="center" wrapText="1"/>
    </xf>
    <xf numFmtId="0" fontId="59" fillId="0" borderId="9" xfId="0" applyFont="1" applyBorder="1" applyAlignment="1">
      <alignment horizontal="left"/>
    </xf>
    <xf numFmtId="0" fontId="59" fillId="0" borderId="17" xfId="0" applyFont="1" applyBorder="1" applyAlignment="1">
      <alignment horizontal="left"/>
    </xf>
    <xf numFmtId="0" fontId="59" fillId="0" borderId="1" xfId="0" applyFont="1" applyBorder="1" applyAlignment="1">
      <alignment horizontal="left" vertical="center"/>
    </xf>
    <xf numFmtId="0" fontId="5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7" fontId="9" fillId="0" borderId="1" xfId="3" applyNumberFormat="1" applyFont="1" applyBorder="1" applyAlignment="1">
      <alignment horizontal="center" vertical="center" wrapText="1"/>
    </xf>
    <xf numFmtId="37" fontId="9" fillId="0" borderId="12" xfId="3" applyNumberFormat="1" applyFont="1" applyBorder="1" applyAlignment="1">
      <alignment horizontal="center" vertical="center" wrapText="1"/>
    </xf>
    <xf numFmtId="37" fontId="9" fillId="0" borderId="14" xfId="3" applyNumberFormat="1" applyFont="1" applyBorder="1" applyAlignment="1">
      <alignment horizontal="center" vertical="center" wrapText="1"/>
    </xf>
    <xf numFmtId="37" fontId="59" fillId="0" borderId="1" xfId="3" applyNumberFormat="1" applyFont="1" applyBorder="1" applyAlignment="1">
      <alignment vertical="center"/>
    </xf>
    <xf numFmtId="0" fontId="59" fillId="0" borderId="10" xfId="0" applyFont="1" applyBorder="1" applyAlignment="1">
      <alignment horizontal="left"/>
    </xf>
    <xf numFmtId="0" fontId="59" fillId="0" borderId="8" xfId="0" applyFont="1" applyBorder="1"/>
    <xf numFmtId="179" fontId="0" fillId="0" borderId="1" xfId="3" applyFont="1" applyBorder="1" applyAlignment="1">
      <alignment vertical="center"/>
    </xf>
    <xf numFmtId="179" fontId="0" fillId="0" borderId="1" xfId="3" applyFont="1" applyBorder="1"/>
    <xf numFmtId="0" fontId="0" fillId="0" borderId="1" xfId="0" applyBorder="1"/>
    <xf numFmtId="0" fontId="59" fillId="0" borderId="14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59" fillId="0" borderId="12" xfId="0" applyFont="1" applyBorder="1" applyAlignment="1">
      <alignment vertical="center"/>
    </xf>
    <xf numFmtId="0" fontId="54" fillId="0" borderId="0" xfId="0" applyFont="1"/>
    <xf numFmtId="191" fontId="59" fillId="0" borderId="0" xfId="0" applyNumberFormat="1" applyFont="1"/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3" fontId="60" fillId="0" borderId="1" xfId="0" applyNumberFormat="1" applyFont="1" applyFill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60" fillId="0" borderId="30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63" fillId="8" borderId="31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9" borderId="19" xfId="0" applyFont="1" applyFill="1" applyBorder="1" applyAlignment="1">
      <alignment horizontal="center" vertical="center"/>
    </xf>
    <xf numFmtId="0" fontId="64" fillId="3" borderId="19" xfId="0" applyFont="1" applyFill="1" applyBorder="1" applyAlignment="1">
      <alignment horizontal="center" vertical="center"/>
    </xf>
    <xf numFmtId="0" fontId="64" fillId="10" borderId="19" xfId="0" applyFont="1" applyFill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60" fillId="0" borderId="46" xfId="0" applyFont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left" vertical="center"/>
    </xf>
    <xf numFmtId="0" fontId="65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/>
    </xf>
    <xf numFmtId="3" fontId="60" fillId="0" borderId="48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60" fillId="0" borderId="52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 indent="5"/>
    </xf>
    <xf numFmtId="0" fontId="9" fillId="0" borderId="53" xfId="0" applyFont="1" applyBorder="1" applyAlignment="1">
      <alignment horizontal="center" vertical="center"/>
    </xf>
    <xf numFmtId="0" fontId="63" fillId="8" borderId="51" xfId="0" applyFont="1" applyFill="1" applyBorder="1" applyAlignment="1">
      <alignment horizontal="center" vertical="center"/>
    </xf>
    <xf numFmtId="0" fontId="64" fillId="10" borderId="54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63" fillId="0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61" fillId="0" borderId="1" xfId="0" applyFont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top"/>
    </xf>
    <xf numFmtId="0" fontId="67" fillId="0" borderId="13" xfId="0" applyFont="1" applyBorder="1" applyAlignment="1">
      <alignment horizontal="center" vertical="top"/>
    </xf>
    <xf numFmtId="0" fontId="67" fillId="0" borderId="14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14" fillId="0" borderId="1" xfId="3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176" fontId="0" fillId="0" borderId="1" xfId="3" applyNumberFormat="1" applyFont="1" applyBorder="1"/>
    <xf numFmtId="0" fontId="9" fillId="4" borderId="1" xfId="0" applyFont="1" applyFill="1" applyBorder="1" applyAlignment="1">
      <alignment horizontal="center" vertical="center"/>
    </xf>
    <xf numFmtId="176" fontId="9" fillId="0" borderId="1" xfId="3" applyNumberFormat="1" applyFont="1" applyBorder="1"/>
    <xf numFmtId="0" fontId="9" fillId="0" borderId="0" xfId="0" applyFont="1" applyAlignment="1">
      <alignment horizontal="center"/>
    </xf>
    <xf numFmtId="176" fontId="9" fillId="0" borderId="0" xfId="0" applyNumberFormat="1" applyFont="1"/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" xfId="0" applyFont="1" applyBorder="1"/>
    <xf numFmtId="180" fontId="9" fillId="0" borderId="12" xfId="3" applyNumberFormat="1" applyFont="1" applyBorder="1" applyAlignment="1">
      <alignment horizontal="center" vertical="top" wrapText="1"/>
    </xf>
    <xf numFmtId="180" fontId="9" fillId="0" borderId="14" xfId="3" applyNumberFormat="1" applyFont="1" applyBorder="1" applyAlignment="1">
      <alignment horizontal="center" vertical="top" wrapText="1"/>
    </xf>
    <xf numFmtId="179" fontId="9" fillId="0" borderId="1" xfId="3" applyFont="1" applyBorder="1" applyAlignment="1">
      <alignment horizontal="center" vertical="center" wrapText="1"/>
    </xf>
    <xf numFmtId="0" fontId="14" fillId="0" borderId="0" xfId="0" applyFont="1"/>
    <xf numFmtId="0" fontId="60" fillId="0" borderId="0" xfId="0" applyFont="1"/>
    <xf numFmtId="0" fontId="9" fillId="0" borderId="0" xfId="0" applyFont="1" applyAlignment="1">
      <alignment horizontal="left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 quotePrefix="1">
      <alignment horizontal="left" vertical="center"/>
    </xf>
    <xf numFmtId="0" fontId="23" fillId="0" borderId="1" xfId="0" applyFont="1" applyFill="1" applyBorder="1" applyAlignment="1" quotePrefix="1">
      <alignment horizontal="center" vertical="top"/>
    </xf>
    <xf numFmtId="0" fontId="24" fillId="0" borderId="1" xfId="0" applyFont="1" applyFill="1" applyBorder="1" applyAlignment="1" quotePrefix="1">
      <alignment horizontal="center" vertical="top"/>
    </xf>
    <xf numFmtId="0" fontId="39" fillId="0" borderId="1" xfId="24" applyFont="1" applyFill="1" applyBorder="1" applyAlignment="1" quotePrefix="1">
      <alignment horizontal="center" vertical="top"/>
    </xf>
    <xf numFmtId="0" fontId="42" fillId="0" borderId="1" xfId="0" applyFont="1" applyFill="1" applyBorder="1" applyAlignment="1" quotePrefix="1">
      <alignment horizontal="center" vertical="top"/>
    </xf>
    <xf numFmtId="0" fontId="39" fillId="0" borderId="1" xfId="0" applyFont="1" applyFill="1" applyBorder="1" applyAlignment="1" quotePrefix="1">
      <alignment horizontal="center" vertical="top"/>
    </xf>
  </cellXfs>
  <cellStyles count="147">
    <cellStyle name="Normal" xfId="0" builtinId="0"/>
    <cellStyle name="40% - Accent1" xfId="1" builtinId="31"/>
    <cellStyle name="Normal 2 51" xfId="2"/>
    <cellStyle name="Comma" xfId="3" builtinId="3"/>
    <cellStyle name="Comma [0]" xfId="4" builtinId="6"/>
    <cellStyle name="Currency [0]" xfId="5" builtinId="7"/>
    <cellStyle name="Comma 24" xfId="6"/>
    <cellStyle name="Currency" xfId="7" builtinId="4"/>
    <cellStyle name="Percent" xfId="8" builtinId="5"/>
    <cellStyle name="Heading 2" xfId="9" builtinId="17"/>
    <cellStyle name="Normal 139" xfId="10"/>
    <cellStyle name="Check Cell" xfId="11" builtinId="23"/>
    <cellStyle name="Note" xfId="12" builtinId="10"/>
    <cellStyle name="Comma 18" xfId="13"/>
    <cellStyle name="Hyperlink" xfId="14" builtinId="8"/>
    <cellStyle name="Followed Hyperlink" xfId="15" builtinId="9"/>
    <cellStyle name="Normal 63" xfId="16"/>
    <cellStyle name="60% - Accent4" xfId="17" builtinId="44"/>
    <cellStyle name="40% - Accent3" xfId="18" builtinId="39"/>
    <cellStyle name="Warning Text" xfId="19" builtinId="11"/>
    <cellStyle name="Title" xfId="20" builtinId="15"/>
    <cellStyle name="Normal 188" xfId="21"/>
    <cellStyle name="40% - Accent2" xfId="22" builtinId="35"/>
    <cellStyle name="Normal 2 52" xfId="23"/>
    <cellStyle name="Normal 136 3" xfId="24"/>
    <cellStyle name="CExplanatory Text" xfId="25" builtinId="53"/>
    <cellStyle name="Normal 74 3" xfId="26"/>
    <cellStyle name="Comma 48" xfId="27"/>
    <cellStyle name="Heading 1" xfId="28" builtinId="16"/>
    <cellStyle name="Normal 143" xfId="29"/>
    <cellStyle name="Heading 3" xfId="30" builtinId="18"/>
    <cellStyle name="Normal 145" xfId="31"/>
    <cellStyle name="Normal 10 2" xfId="32"/>
    <cellStyle name="Heading 4" xfId="33" builtinId="19"/>
    <cellStyle name="Input" xfId="34" builtinId="20"/>
    <cellStyle name="Normal 83" xfId="35"/>
    <cellStyle name="Normal 78" xfId="36"/>
    <cellStyle name="Good" xfId="37" builtinId="26"/>
    <cellStyle name="Normal 62" xfId="38"/>
    <cellStyle name="60% - Accent3" xfId="39" builtinId="40"/>
    <cellStyle name="Output" xfId="40" builtinId="21"/>
    <cellStyle name="20% - Accent1" xfId="41" builtinId="30"/>
    <cellStyle name="Normal 84 2 2 2" xfId="42"/>
    <cellStyle name="Calculation" xfId="43" builtinId="22"/>
    <cellStyle name="Linked Cell" xfId="44" builtinId="24"/>
    <cellStyle name="Total" xfId="45" builtinId="25"/>
    <cellStyle name="Bad" xfId="46" builtinId="27"/>
    <cellStyle name="Neutral" xfId="47" builtinId="28"/>
    <cellStyle name="Accent1" xfId="48" builtinId="29"/>
    <cellStyle name="20% - Accent5" xfId="49" builtinId="46"/>
    <cellStyle name="60% - Accent1" xfId="50" builtinId="32"/>
    <cellStyle name="Accent2" xfId="51" builtinId="33"/>
    <cellStyle name="20% - Accent2" xfId="52" builtinId="34"/>
    <cellStyle name="20% - Accent6" xfId="53" builtinId="50"/>
    <cellStyle name="60% - Accent2" xfId="54" builtinId="36"/>
    <cellStyle name="Accent3" xfId="55" builtinId="37"/>
    <cellStyle name="20% - Accent3" xfId="56" builtinId="38"/>
    <cellStyle name="Accent4" xfId="57" builtinId="41"/>
    <cellStyle name="20% - Accent4" xfId="58" builtinId="42"/>
    <cellStyle name="40% - Accent4" xfId="59" builtinId="43"/>
    <cellStyle name="Accent5" xfId="60" builtinId="45"/>
    <cellStyle name="40% - Accent5" xfId="61" builtinId="47"/>
    <cellStyle name="60% - Accent5" xfId="62" builtinId="48"/>
    <cellStyle name="Accent6" xfId="63" builtinId="49"/>
    <cellStyle name="40% - Accent6" xfId="64" builtinId="51"/>
    <cellStyle name="60% - Accent6" xfId="65" builtinId="52"/>
    <cellStyle name="Comma 11" xfId="66"/>
    <cellStyle name="Comma 37" xfId="67"/>
    <cellStyle name="Comma 29" xfId="68"/>
    <cellStyle name="Comma 38" xfId="69"/>
    <cellStyle name="Comma 4 2 2 2 2" xfId="70"/>
    <cellStyle name="Comma 35" xfId="71"/>
    <cellStyle name="Normal 49" xfId="72"/>
    <cellStyle name="Comma 36" xfId="73"/>
    <cellStyle name="Comma 11 2 2 2" xfId="74"/>
    <cellStyle name="Comma 25" xfId="75"/>
    <cellStyle name="Comma 4" xfId="76"/>
    <cellStyle name="Comma 9" xfId="77"/>
    <cellStyle name="Normal 10" xfId="78"/>
    <cellStyle name="Normal 10 2 2 2 2" xfId="79"/>
    <cellStyle name="Normal 104" xfId="80"/>
    <cellStyle name="Normal 109" xfId="81"/>
    <cellStyle name="Normal 110" xfId="82"/>
    <cellStyle name="Normal 112" xfId="83"/>
    <cellStyle name="Normal 115 2" xfId="84"/>
    <cellStyle name="Normal 12" xfId="85"/>
    <cellStyle name="Normal 12 7" xfId="86"/>
    <cellStyle name="Normal 2" xfId="87"/>
    <cellStyle name="Normal 132" xfId="88"/>
    <cellStyle name="Normal 142" xfId="89"/>
    <cellStyle name="Normal 137" xfId="90"/>
    <cellStyle name="Normal 140" xfId="91"/>
    <cellStyle name="Normal 147" xfId="92"/>
    <cellStyle name="Normal 149" xfId="93"/>
    <cellStyle name="Normal 178" xfId="94"/>
    <cellStyle name="Normal 3" xfId="95"/>
    <cellStyle name="Normal 3 2" xfId="96"/>
    <cellStyle name="Normal 3 2 2 2 2" xfId="97"/>
    <cellStyle name="Normal 3 2 4" xfId="98"/>
    <cellStyle name="Normal 46" xfId="99"/>
    <cellStyle name="Normal 5" xfId="100"/>
    <cellStyle name="Normal 61 2" xfId="101"/>
    <cellStyle name="Normal 56 2" xfId="102"/>
    <cellStyle name="Normal 63 2" xfId="103"/>
    <cellStyle name="Normal 63 2 2 2" xfId="104"/>
    <cellStyle name="Normal 63 3" xfId="105"/>
    <cellStyle name="Normal 64" xfId="106"/>
    <cellStyle name="Normal 65 2" xfId="107"/>
    <cellStyle name="Normal 65 2 2" xfId="108"/>
    <cellStyle name="Comma 11 3" xfId="109"/>
    <cellStyle name="Normal 65 2 2 2" xfId="110"/>
    <cellStyle name="Normal 65 2 3" xfId="111"/>
    <cellStyle name="Normal 7" xfId="112"/>
    <cellStyle name="Normal 74" xfId="113"/>
    <cellStyle name="Normal 74 2" xfId="114"/>
    <cellStyle name="Normal 75" xfId="115"/>
    <cellStyle name="Normal 75 14 2" xfId="116"/>
    <cellStyle name="Normal 76" xfId="117"/>
    <cellStyle name="Normal 82" xfId="118"/>
    <cellStyle name="Normal 77" xfId="119"/>
    <cellStyle name="Normal 77 10 2 2 2" xfId="120"/>
    <cellStyle name="Normal 77 10 3" xfId="121"/>
    <cellStyle name="Normal 8" xfId="122"/>
    <cellStyle name="Normal 84" xfId="123"/>
    <cellStyle name="Normal 84 2" xfId="124"/>
    <cellStyle name="Normal 90" xfId="125"/>
    <cellStyle name="Normal 85" xfId="126"/>
    <cellStyle name="Normal 85 2" xfId="127"/>
    <cellStyle name="Normal 86" xfId="128"/>
    <cellStyle name="Normal 87" xfId="129"/>
    <cellStyle name="Normal 93" xfId="130"/>
    <cellStyle name="Normal 97" xfId="131"/>
    <cellStyle name="Normal 94" xfId="132"/>
    <cellStyle name="Normal 77 10" xfId="133"/>
    <cellStyle name="Comma 12" xfId="134"/>
    <cellStyle name="Comma 47" xfId="135"/>
    <cellStyle name="Normal 174" xfId="136"/>
    <cellStyle name="Normal 141" xfId="137"/>
    <cellStyle name="Normal 12 6" xfId="138"/>
    <cellStyle name="Normal 87 3" xfId="139"/>
    <cellStyle name="Normal 6" xfId="140"/>
    <cellStyle name="Comma 27" xfId="141"/>
    <cellStyle name="Normal 190" xfId="142"/>
    <cellStyle name="Normal 185" xfId="143"/>
    <cellStyle name="Normal 186" xfId="144"/>
    <cellStyle name="Normal 191" xfId="145"/>
    <cellStyle name="Normal 187" xfId="146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samad\Desktop\SHPI Reports for 2017-2018\SHPI Reports 2018\SHPI-monthly  March 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showGridLines="0" tabSelected="1" view="pageBreakPreview" zoomScaleNormal="110" zoomScaleSheetLayoutView="100" topLeftCell="B77" workbookViewId="0">
      <selection activeCell="E97" sqref="E97:F97"/>
    </sheetView>
  </sheetViews>
  <sheetFormatPr defaultColWidth="8.85714285714286" defaultRowHeight="14.25"/>
  <cols>
    <col min="1" max="1" width="1" style="613" customWidth="1"/>
    <col min="2" max="2" width="14.4285714285714" style="613" customWidth="1"/>
    <col min="3" max="3" width="3.14285714285714" style="613" customWidth="1"/>
    <col min="4" max="4" width="14.8571428571429" style="613" customWidth="1"/>
    <col min="5" max="5" width="15.1428571428571" style="613" customWidth="1"/>
    <col min="6" max="6" width="12.2857142857143" style="613" customWidth="1"/>
    <col min="7" max="7" width="16.8571428571429" style="613" customWidth="1"/>
    <col min="8" max="8" width="14.5714285714286" style="613" customWidth="1"/>
    <col min="9" max="9" width="11.5714285714286" style="613" customWidth="1"/>
    <col min="10" max="10" width="11.8571428571429" style="613" customWidth="1"/>
    <col min="11" max="16384" width="8.85714285714286" style="613"/>
  </cols>
  <sheetData>
    <row r="1" ht="15.6" customHeight="1" spans="1:9">
      <c r="A1" s="98"/>
      <c r="B1" s="98"/>
      <c r="C1" s="614" t="s">
        <v>0</v>
      </c>
      <c r="D1" s="614"/>
      <c r="E1" s="614"/>
      <c r="F1" s="614"/>
      <c r="G1" s="614"/>
      <c r="H1" s="614"/>
      <c r="I1" s="98"/>
    </row>
    <row r="2" spans="1:9">
      <c r="A2" s="98"/>
      <c r="B2" s="98"/>
      <c r="C2" s="98"/>
      <c r="D2" s="98"/>
      <c r="E2" s="98"/>
      <c r="F2" s="98"/>
      <c r="G2" s="98"/>
      <c r="H2" s="98"/>
      <c r="I2" s="98"/>
    </row>
    <row r="3" ht="19.5" customHeight="1" spans="1:9">
      <c r="A3" s="615" t="s">
        <v>1</v>
      </c>
      <c r="B3" s="518"/>
      <c r="C3" s="518" t="s">
        <v>2</v>
      </c>
      <c r="D3" s="611"/>
      <c r="E3" s="532"/>
      <c r="F3" s="615" t="s">
        <v>3</v>
      </c>
      <c r="G3" s="520" t="s">
        <v>4</v>
      </c>
      <c r="H3" s="520"/>
      <c r="I3" s="563"/>
    </row>
    <row r="4" spans="1:9">
      <c r="A4" s="532"/>
      <c r="B4" s="532"/>
      <c r="C4" s="532"/>
      <c r="D4" s="532"/>
      <c r="E4" s="532"/>
      <c r="F4" s="532"/>
      <c r="G4" s="532"/>
      <c r="H4" s="532"/>
      <c r="I4" s="532"/>
    </row>
    <row r="5" ht="17.25" customHeight="1" spans="1:9">
      <c r="A5" s="519" t="s">
        <v>5</v>
      </c>
      <c r="B5" s="520"/>
      <c r="C5" s="520"/>
      <c r="D5" s="563"/>
      <c r="E5" s="532"/>
      <c r="F5" s="615" t="s">
        <v>6</v>
      </c>
      <c r="G5" s="520">
        <v>2021</v>
      </c>
      <c r="H5" s="520"/>
      <c r="I5" s="563"/>
    </row>
    <row r="6" spans="1:9">
      <c r="A6" s="521"/>
      <c r="B6" s="521"/>
      <c r="C6" s="521"/>
      <c r="D6" s="521"/>
      <c r="E6" s="521"/>
      <c r="F6" s="521"/>
      <c r="G6" s="521"/>
      <c r="H6" s="521"/>
      <c r="I6" s="521"/>
    </row>
    <row r="7" spans="1:9">
      <c r="A7" s="521" t="s">
        <v>7</v>
      </c>
      <c r="B7" s="521"/>
      <c r="C7" s="521"/>
      <c r="D7" s="521"/>
      <c r="E7" s="521"/>
      <c r="F7" s="521"/>
      <c r="G7" s="521"/>
      <c r="H7" s="521"/>
      <c r="I7" s="521"/>
    </row>
    <row r="8" ht="20.25" customHeight="1" spans="1:9">
      <c r="A8" s="556" t="s">
        <v>8</v>
      </c>
      <c r="B8" s="556"/>
      <c r="C8" s="556"/>
      <c r="D8" s="556"/>
      <c r="E8" s="521" t="s">
        <v>9</v>
      </c>
      <c r="F8" s="521" t="s">
        <v>10</v>
      </c>
      <c r="G8" s="616"/>
      <c r="H8" s="521" t="s">
        <v>11</v>
      </c>
      <c r="I8" s="521"/>
    </row>
    <row r="9" spans="1:9">
      <c r="A9" s="521"/>
      <c r="B9" s="521"/>
      <c r="C9" s="521"/>
      <c r="D9" s="521"/>
      <c r="E9" s="521" t="s">
        <v>12</v>
      </c>
      <c r="F9" s="530" t="s">
        <v>13</v>
      </c>
      <c r="G9" s="521"/>
      <c r="H9" s="617"/>
      <c r="I9" s="521"/>
    </row>
    <row r="10" ht="6.75" customHeight="1" spans="1:9">
      <c r="A10" s="531"/>
      <c r="B10" s="531"/>
      <c r="C10" s="531"/>
      <c r="D10" s="531"/>
      <c r="E10" s="531"/>
      <c r="F10" s="531"/>
      <c r="G10" s="531"/>
      <c r="H10" s="531"/>
      <c r="I10" s="531"/>
    </row>
    <row r="11" ht="18.75" customHeight="1" spans="1:9">
      <c r="A11" s="98"/>
      <c r="B11" s="22" t="s">
        <v>14</v>
      </c>
      <c r="C11" s="98"/>
      <c r="D11" s="98"/>
      <c r="E11" s="98"/>
      <c r="F11" s="98"/>
      <c r="G11" s="98"/>
      <c r="H11" s="98"/>
      <c r="I11" s="98"/>
    </row>
    <row r="12" ht="18" customHeight="1" spans="1:9">
      <c r="A12" s="98" t="s">
        <v>15</v>
      </c>
      <c r="B12" s="22"/>
      <c r="C12" s="98"/>
      <c r="D12" s="98"/>
      <c r="E12" s="98"/>
      <c r="F12" s="98"/>
      <c r="G12" s="98"/>
      <c r="H12" s="98"/>
      <c r="I12" s="98"/>
    </row>
    <row r="13" customHeight="1" spans="1:9">
      <c r="A13" s="98"/>
      <c r="B13" s="618" t="s">
        <v>16</v>
      </c>
      <c r="C13" s="619"/>
      <c r="D13" s="619"/>
      <c r="E13" s="619"/>
      <c r="F13" s="620" t="s">
        <v>17</v>
      </c>
      <c r="G13" s="620"/>
      <c r="H13" s="620" t="s">
        <v>18</v>
      </c>
      <c r="I13" s="699"/>
    </row>
    <row r="14" ht="18" customHeight="1" spans="1:9">
      <c r="A14" s="521"/>
      <c r="B14" s="621" t="s">
        <v>19</v>
      </c>
      <c r="C14" s="622"/>
      <c r="D14" s="622"/>
      <c r="E14" s="623"/>
      <c r="F14" s="624">
        <v>26095</v>
      </c>
      <c r="G14" s="625"/>
      <c r="H14" s="626">
        <f>IFERROR(VLOOKUP(G3,[1]Sheet1!G2:H6,2,FALSE)," ")</f>
        <v>193100</v>
      </c>
      <c r="I14" s="700"/>
    </row>
    <row r="15" ht="27" customHeight="1" spans="1:9">
      <c r="A15" s="521"/>
      <c r="B15" s="627" t="s">
        <v>20</v>
      </c>
      <c r="C15" s="628"/>
      <c r="D15" s="628"/>
      <c r="E15" s="629"/>
      <c r="F15" s="630">
        <v>5480</v>
      </c>
      <c r="G15" s="631"/>
      <c r="H15" s="632">
        <v>36595</v>
      </c>
      <c r="I15" s="701"/>
    </row>
    <row r="16" ht="2.25" customHeight="1" spans="1:9">
      <c r="A16" s="521"/>
      <c r="B16" s="633"/>
      <c r="C16" s="634"/>
      <c r="D16" s="634"/>
      <c r="E16" s="635"/>
      <c r="F16" s="636"/>
      <c r="G16" s="637"/>
      <c r="H16" s="638"/>
      <c r="I16" s="702"/>
    </row>
    <row r="17" ht="24" customHeight="1" spans="1:9">
      <c r="A17" s="521"/>
      <c r="B17" s="639" t="s">
        <v>21</v>
      </c>
      <c r="C17" s="640"/>
      <c r="D17" s="640"/>
      <c r="E17" s="641"/>
      <c r="F17" s="543">
        <v>0</v>
      </c>
      <c r="G17" s="583"/>
      <c r="H17" s="542">
        <v>0</v>
      </c>
      <c r="I17" s="703"/>
    </row>
    <row r="18" ht="21.75" customHeight="1" spans="1:10">
      <c r="A18" s="521"/>
      <c r="B18" s="642" t="s">
        <v>22</v>
      </c>
      <c r="C18" s="643"/>
      <c r="D18" s="643"/>
      <c r="E18" s="644"/>
      <c r="F18" s="645">
        <v>5340</v>
      </c>
      <c r="G18" s="646"/>
      <c r="H18" s="647">
        <v>35667</v>
      </c>
      <c r="I18" s="704"/>
      <c r="J18" s="705"/>
    </row>
    <row r="19" ht="21.75" customHeight="1" spans="1:10">
      <c r="A19" s="521"/>
      <c r="B19" s="648" t="s">
        <v>23</v>
      </c>
      <c r="C19" s="649"/>
      <c r="D19" s="649"/>
      <c r="E19" s="650"/>
      <c r="F19" s="651">
        <v>20755</v>
      </c>
      <c r="G19" s="652"/>
      <c r="H19" s="653">
        <v>157429</v>
      </c>
      <c r="I19" s="706"/>
      <c r="J19" s="707"/>
    </row>
    <row r="20" ht="18" customHeight="1" spans="1:9">
      <c r="A20" s="521"/>
      <c r="B20" s="654" t="s">
        <v>24</v>
      </c>
      <c r="C20" s="655"/>
      <c r="D20" s="655"/>
      <c r="E20" s="656"/>
      <c r="F20" s="657">
        <v>5135</v>
      </c>
      <c r="G20" s="658"/>
      <c r="H20" s="659">
        <f>4149+92+880+10084+9573</f>
        <v>24778</v>
      </c>
      <c r="I20" s="708"/>
    </row>
    <row r="21" ht="18" customHeight="1" spans="1:9">
      <c r="A21" s="521"/>
      <c r="B21" s="660" t="s">
        <v>25</v>
      </c>
      <c r="C21" s="520"/>
      <c r="D21" s="520"/>
      <c r="E21" s="563"/>
      <c r="F21" s="661">
        <f>136+445+1282</f>
        <v>1863</v>
      </c>
      <c r="G21" s="662"/>
      <c r="H21" s="542">
        <f>359+2257+6896</f>
        <v>9512</v>
      </c>
      <c r="I21" s="703"/>
    </row>
    <row r="22" ht="19.5" customHeight="1" spans="1:9">
      <c r="A22" s="521"/>
      <c r="B22" s="663" t="s">
        <v>26</v>
      </c>
      <c r="C22" s="664"/>
      <c r="D22" s="664"/>
      <c r="E22" s="665"/>
      <c r="F22" s="666">
        <f>SUM(F20:G21)</f>
        <v>6998</v>
      </c>
      <c r="G22" s="666"/>
      <c r="H22" s="666">
        <f>SUM(H20:I21)</f>
        <v>34290</v>
      </c>
      <c r="I22" s="709"/>
    </row>
    <row r="23" spans="1:9">
      <c r="A23" s="521"/>
      <c r="B23" s="521"/>
      <c r="C23" s="521"/>
      <c r="D23" s="521"/>
      <c r="E23" s="521"/>
      <c r="F23" s="521"/>
      <c r="G23" s="521"/>
      <c r="H23" s="521"/>
      <c r="I23" s="521"/>
    </row>
    <row r="24" ht="15" spans="1:9">
      <c r="A24" s="521"/>
      <c r="B24" s="532" t="s">
        <v>27</v>
      </c>
      <c r="C24" s="521"/>
      <c r="D24" s="521"/>
      <c r="E24" s="521"/>
      <c r="F24" s="521"/>
      <c r="G24" s="521"/>
      <c r="H24" s="521"/>
      <c r="I24" s="521"/>
    </row>
    <row r="25" ht="21" customHeight="1" spans="1:9">
      <c r="A25" s="521"/>
      <c r="B25" s="667" t="s">
        <v>28</v>
      </c>
      <c r="C25" s="668"/>
      <c r="D25" s="669" t="s">
        <v>29</v>
      </c>
      <c r="E25" s="669"/>
      <c r="F25" s="670" t="s">
        <v>30</v>
      </c>
      <c r="G25" s="670"/>
      <c r="H25" s="671" t="s">
        <v>31</v>
      </c>
      <c r="I25" s="710"/>
    </row>
    <row r="26" ht="19.5" customHeight="1" spans="1:9">
      <c r="A26" s="521"/>
      <c r="B26" s="672"/>
      <c r="C26" s="673"/>
      <c r="D26" s="674" t="s">
        <v>32</v>
      </c>
      <c r="E26" s="674" t="s">
        <v>33</v>
      </c>
      <c r="F26" s="675" t="s">
        <v>32</v>
      </c>
      <c r="G26" s="675" t="s">
        <v>33</v>
      </c>
      <c r="H26" s="674" t="s">
        <v>32</v>
      </c>
      <c r="I26" s="711" t="s">
        <v>33</v>
      </c>
    </row>
    <row r="27" spans="1:9">
      <c r="A27" s="521"/>
      <c r="B27" s="676" t="s">
        <v>34</v>
      </c>
      <c r="C27" s="659"/>
      <c r="D27" s="677">
        <v>88</v>
      </c>
      <c r="E27" s="677">
        <v>63</v>
      </c>
      <c r="F27" s="542">
        <f>202+382+4+18+14</f>
        <v>620</v>
      </c>
      <c r="G27" s="542">
        <f>169+412+17+14</f>
        <v>612</v>
      </c>
      <c r="H27" s="677">
        <f t="shared" ref="H27:H32" si="0">+D27+F27</f>
        <v>708</v>
      </c>
      <c r="I27" s="712">
        <f t="shared" ref="I27:I32" si="1">+E27+G27</f>
        <v>675</v>
      </c>
    </row>
    <row r="28" spans="1:9">
      <c r="A28" s="521"/>
      <c r="B28" s="678" t="s">
        <v>35</v>
      </c>
      <c r="C28" s="542"/>
      <c r="D28" s="550">
        <f>750+176</f>
        <v>926</v>
      </c>
      <c r="E28" s="550">
        <f>662+177</f>
        <v>839</v>
      </c>
      <c r="F28" s="542">
        <f>763+312+10+3+86+247</f>
        <v>1421</v>
      </c>
      <c r="G28" s="542">
        <f>604+412+100+7+2+1+72+256</f>
        <v>1454</v>
      </c>
      <c r="H28" s="677">
        <f t="shared" si="0"/>
        <v>2347</v>
      </c>
      <c r="I28" s="712">
        <f t="shared" si="1"/>
        <v>2293</v>
      </c>
    </row>
    <row r="29" spans="1:9">
      <c r="A29" s="521"/>
      <c r="B29" s="678" t="s">
        <v>36</v>
      </c>
      <c r="C29" s="542"/>
      <c r="D29" s="550">
        <v>6981</v>
      </c>
      <c r="E29" s="550">
        <v>6562</v>
      </c>
      <c r="F29" s="542">
        <f>1656+215+20+19+7+197+796</f>
        <v>2910</v>
      </c>
      <c r="G29" s="542">
        <f>1570+484+18+6+14+196+769</f>
        <v>3057</v>
      </c>
      <c r="H29" s="677">
        <f t="shared" si="0"/>
        <v>9891</v>
      </c>
      <c r="I29" s="712">
        <f t="shared" si="1"/>
        <v>9619</v>
      </c>
    </row>
    <row r="30" spans="1:9">
      <c r="A30" s="521"/>
      <c r="B30" s="678" t="s">
        <v>37</v>
      </c>
      <c r="C30" s="542"/>
      <c r="D30" s="550">
        <f>5293+1683</f>
        <v>6976</v>
      </c>
      <c r="E30" s="550">
        <f>4683+1683</f>
        <v>6366</v>
      </c>
      <c r="F30" s="542">
        <f>3551+370+598+61+17+10+540+1688</f>
        <v>6835</v>
      </c>
      <c r="G30" s="542">
        <f>3571+570+598+54+10+31+493+1735</f>
        <v>7062</v>
      </c>
      <c r="H30" s="677">
        <f t="shared" si="0"/>
        <v>13811</v>
      </c>
      <c r="I30" s="712">
        <f t="shared" si="1"/>
        <v>13428</v>
      </c>
    </row>
    <row r="31" spans="1:9">
      <c r="A31" s="521"/>
      <c r="B31" s="678" t="s">
        <v>38</v>
      </c>
      <c r="C31" s="542"/>
      <c r="D31" s="550">
        <f>1354+224+1683</f>
        <v>3261</v>
      </c>
      <c r="E31" s="550">
        <f>944+224+1683-19</f>
        <v>2832</v>
      </c>
      <c r="F31" s="542">
        <f>797+214+544+655+9+3+83+299</f>
        <v>2604</v>
      </c>
      <c r="G31" s="542">
        <f>638+470+641+655+1+2+2+182</f>
        <v>2591</v>
      </c>
      <c r="H31" s="677">
        <f t="shared" si="0"/>
        <v>5865</v>
      </c>
      <c r="I31" s="712">
        <f t="shared" si="1"/>
        <v>5423</v>
      </c>
    </row>
    <row r="32" ht="15" spans="1:9">
      <c r="A32" s="521"/>
      <c r="B32" s="679" t="s">
        <v>39</v>
      </c>
      <c r="C32" s="680"/>
      <c r="D32" s="681">
        <f>354</f>
        <v>354</v>
      </c>
      <c r="E32" s="681">
        <f>423-4</f>
        <v>419</v>
      </c>
      <c r="F32" s="680">
        <f>887+469+654+19+1+133+441</f>
        <v>2604</v>
      </c>
      <c r="G32" s="680">
        <f>662+605+654+15+2+127+455</f>
        <v>2520</v>
      </c>
      <c r="H32" s="682">
        <f t="shared" si="0"/>
        <v>2958</v>
      </c>
      <c r="I32" s="713">
        <f t="shared" si="1"/>
        <v>2939</v>
      </c>
    </row>
    <row r="33" ht="19.5" customHeight="1" spans="1:9">
      <c r="A33" s="521"/>
      <c r="B33" s="683" t="s">
        <v>40</v>
      </c>
      <c r="C33" s="653"/>
      <c r="D33" s="684">
        <f t="shared" ref="D33:I33" si="2">SUM(D27:D32)</f>
        <v>18586</v>
      </c>
      <c r="E33" s="684">
        <f t="shared" si="2"/>
        <v>17081</v>
      </c>
      <c r="F33" s="684">
        <f t="shared" si="2"/>
        <v>16994</v>
      </c>
      <c r="G33" s="684">
        <f t="shared" si="2"/>
        <v>17296</v>
      </c>
      <c r="H33" s="684">
        <f t="shared" si="2"/>
        <v>35580</v>
      </c>
      <c r="I33" s="714">
        <f t="shared" si="2"/>
        <v>34377</v>
      </c>
    </row>
    <row r="34" spans="1:9">
      <c r="A34" s="521"/>
      <c r="B34" s="521"/>
      <c r="C34" s="521"/>
      <c r="D34" s="521"/>
      <c r="E34" s="521"/>
      <c r="F34" s="685"/>
      <c r="G34" s="685"/>
      <c r="H34" s="521"/>
      <c r="I34" s="521"/>
    </row>
    <row r="35" spans="1:9">
      <c r="A35" s="521" t="s">
        <v>41</v>
      </c>
      <c r="B35" s="521"/>
      <c r="C35" s="521"/>
      <c r="D35" s="521"/>
      <c r="E35" s="521"/>
      <c r="F35" s="522"/>
      <c r="G35" s="522"/>
      <c r="H35" s="521"/>
      <c r="I35" s="521"/>
    </row>
    <row r="36" spans="1:9">
      <c r="A36" s="521"/>
      <c r="B36" s="521" t="s">
        <v>42</v>
      </c>
      <c r="C36" s="521"/>
      <c r="D36" s="521"/>
      <c r="E36" s="521"/>
      <c r="F36" s="521"/>
      <c r="G36" s="521"/>
      <c r="H36" s="521"/>
      <c r="I36" s="521"/>
    </row>
    <row r="37" ht="25.5" spans="1:9">
      <c r="A37" s="521"/>
      <c r="B37" s="686"/>
      <c r="C37" s="687"/>
      <c r="D37" s="687"/>
      <c r="E37" s="688"/>
      <c r="F37" s="541" t="s">
        <v>43</v>
      </c>
      <c r="G37" s="541" t="s">
        <v>44</v>
      </c>
      <c r="H37" s="548" t="s">
        <v>45</v>
      </c>
      <c r="I37" s="548" t="s">
        <v>46</v>
      </c>
    </row>
    <row r="38" spans="1:10">
      <c r="A38" s="521"/>
      <c r="B38" s="689" t="s">
        <v>47</v>
      </c>
      <c r="C38" s="690"/>
      <c r="D38" s="690"/>
      <c r="E38" s="691"/>
      <c r="F38" s="692">
        <v>2</v>
      </c>
      <c r="G38" s="692">
        <v>1</v>
      </c>
      <c r="H38" s="692">
        <v>3</v>
      </c>
      <c r="I38" s="692">
        <v>3</v>
      </c>
      <c r="J38" s="715"/>
    </row>
    <row r="39" spans="1:10">
      <c r="A39" s="521"/>
      <c r="B39" s="689" t="s">
        <v>48</v>
      </c>
      <c r="C39" s="690"/>
      <c r="D39" s="690"/>
      <c r="E39" s="691"/>
      <c r="F39" s="692">
        <v>6</v>
      </c>
      <c r="G39" s="692">
        <v>0</v>
      </c>
      <c r="H39" s="692">
        <v>3</v>
      </c>
      <c r="I39" s="692">
        <v>12</v>
      </c>
      <c r="J39" s="715"/>
    </row>
    <row r="40" spans="1:10">
      <c r="A40" s="521"/>
      <c r="B40" s="689" t="s">
        <v>49</v>
      </c>
      <c r="C40" s="690"/>
      <c r="D40" s="690"/>
      <c r="E40" s="691"/>
      <c r="F40" s="692">
        <v>2</v>
      </c>
      <c r="G40" s="692">
        <v>0</v>
      </c>
      <c r="H40" s="692">
        <v>1</v>
      </c>
      <c r="I40" s="692">
        <v>2</v>
      </c>
      <c r="J40" s="715"/>
    </row>
    <row r="41" spans="1:10">
      <c r="A41" s="521"/>
      <c r="B41" s="689" t="s">
        <v>50</v>
      </c>
      <c r="C41" s="690"/>
      <c r="D41" s="690"/>
      <c r="E41" s="691"/>
      <c r="F41" s="692">
        <v>0</v>
      </c>
      <c r="G41" s="692">
        <v>0</v>
      </c>
      <c r="H41" s="692">
        <v>0</v>
      </c>
      <c r="I41" s="692">
        <v>0</v>
      </c>
      <c r="J41" s="715"/>
    </row>
    <row r="42" spans="1:10">
      <c r="A42" s="521"/>
      <c r="B42" s="693" t="s">
        <v>51</v>
      </c>
      <c r="C42" s="693"/>
      <c r="D42" s="693"/>
      <c r="E42" s="693"/>
      <c r="F42" s="694">
        <v>2</v>
      </c>
      <c r="G42" s="694">
        <v>0</v>
      </c>
      <c r="H42" s="694">
        <v>1</v>
      </c>
      <c r="I42" s="694">
        <v>2</v>
      </c>
      <c r="J42" s="715"/>
    </row>
    <row r="43" spans="1:9">
      <c r="A43" s="521"/>
      <c r="B43" s="521"/>
      <c r="C43" s="521"/>
      <c r="D43" s="521"/>
      <c r="E43" s="521"/>
      <c r="F43" s="521"/>
      <c r="G43" s="521"/>
      <c r="H43" s="521"/>
      <c r="I43" s="521"/>
    </row>
    <row r="44" spans="1:9">
      <c r="A44" s="521" t="s">
        <v>52</v>
      </c>
      <c r="B44" s="521"/>
      <c r="C44" s="521"/>
      <c r="D44" s="521"/>
      <c r="E44" s="521"/>
      <c r="F44" s="521"/>
      <c r="G44" s="521"/>
      <c r="H44" s="521"/>
      <c r="I44" s="521"/>
    </row>
    <row r="45" spans="1:9">
      <c r="A45" s="521"/>
      <c r="B45" s="521"/>
      <c r="C45" s="521"/>
      <c r="D45" s="521"/>
      <c r="E45" s="521"/>
      <c r="F45" s="521"/>
      <c r="G45" s="521"/>
      <c r="H45" s="521"/>
      <c r="I45" s="521"/>
    </row>
    <row r="46" spans="1:9">
      <c r="A46" s="521"/>
      <c r="B46" s="521" t="s">
        <v>53</v>
      </c>
      <c r="C46" s="521"/>
      <c r="D46" s="521"/>
      <c r="E46" s="521"/>
      <c r="F46" s="521"/>
      <c r="G46" s="521"/>
      <c r="H46" s="521"/>
      <c r="I46" s="521"/>
    </row>
    <row r="47" spans="1:9">
      <c r="A47" s="521"/>
      <c r="B47" s="521" t="s">
        <v>54</v>
      </c>
      <c r="C47" s="521"/>
      <c r="D47" s="521"/>
      <c r="E47" s="521"/>
      <c r="F47" s="521"/>
      <c r="G47" s="521"/>
      <c r="H47" s="521"/>
      <c r="I47" s="521"/>
    </row>
    <row r="48" spans="1:10">
      <c r="A48" s="521"/>
      <c r="B48" s="542" t="s">
        <v>55</v>
      </c>
      <c r="C48" s="542"/>
      <c r="D48" s="542"/>
      <c r="E48" s="550" t="s">
        <v>32</v>
      </c>
      <c r="F48" s="550"/>
      <c r="G48" s="695" t="s">
        <v>33</v>
      </c>
      <c r="H48" s="696"/>
      <c r="I48" s="716"/>
      <c r="J48" s="616"/>
    </row>
    <row r="49" ht="22.5" spans="1:10">
      <c r="A49" s="521"/>
      <c r="B49" s="542"/>
      <c r="C49" s="542"/>
      <c r="D49" s="542"/>
      <c r="E49" s="542" t="s">
        <v>56</v>
      </c>
      <c r="F49" s="697" t="s">
        <v>57</v>
      </c>
      <c r="G49" s="542" t="s">
        <v>56</v>
      </c>
      <c r="H49" s="697" t="s">
        <v>58</v>
      </c>
      <c r="I49" s="697" t="s">
        <v>57</v>
      </c>
      <c r="J49" s="616"/>
    </row>
    <row r="50" spans="1:10">
      <c r="A50" s="521"/>
      <c r="B50" s="542" t="s">
        <v>29</v>
      </c>
      <c r="C50" s="542"/>
      <c r="D50" s="542"/>
      <c r="E50" s="698">
        <v>10</v>
      </c>
      <c r="F50" s="698">
        <v>1</v>
      </c>
      <c r="G50" s="698">
        <v>16</v>
      </c>
      <c r="H50" s="698">
        <v>3</v>
      </c>
      <c r="I50" s="698">
        <v>8</v>
      </c>
      <c r="J50" s="616"/>
    </row>
    <row r="51" spans="1:10">
      <c r="A51" s="521"/>
      <c r="B51" s="542" t="s">
        <v>30</v>
      </c>
      <c r="C51" s="542"/>
      <c r="D51" s="542"/>
      <c r="E51" s="698">
        <v>0</v>
      </c>
      <c r="F51" s="698">
        <v>0</v>
      </c>
      <c r="G51" s="698">
        <v>1</v>
      </c>
      <c r="H51" s="698">
        <v>0</v>
      </c>
      <c r="I51" s="698">
        <v>0</v>
      </c>
      <c r="J51" s="616"/>
    </row>
    <row r="52" spans="1:9">
      <c r="A52" s="521"/>
      <c r="B52" s="521"/>
      <c r="C52" s="521"/>
      <c r="D52" s="521"/>
      <c r="E52" s="521"/>
      <c r="F52" s="521"/>
      <c r="G52" s="521"/>
      <c r="H52" s="521"/>
      <c r="I52" s="521"/>
    </row>
    <row r="53" spans="1:9">
      <c r="A53" s="521"/>
      <c r="B53" s="521" t="s">
        <v>59</v>
      </c>
      <c r="C53" s="521"/>
      <c r="D53" s="521"/>
      <c r="E53" s="521"/>
      <c r="F53" s="521"/>
      <c r="G53" s="521"/>
      <c r="H53" s="521"/>
      <c r="I53" s="521"/>
    </row>
    <row r="54" spans="1:10">
      <c r="A54" s="521"/>
      <c r="B54" s="542" t="s">
        <v>55</v>
      </c>
      <c r="C54" s="542"/>
      <c r="D54" s="542"/>
      <c r="E54" s="550" t="s">
        <v>32</v>
      </c>
      <c r="F54" s="550"/>
      <c r="G54" s="695" t="s">
        <v>33</v>
      </c>
      <c r="H54" s="696"/>
      <c r="I54" s="716"/>
      <c r="J54" s="616"/>
    </row>
    <row r="55" ht="22.5" spans="1:10">
      <c r="A55" s="521"/>
      <c r="B55" s="542"/>
      <c r="C55" s="542"/>
      <c r="D55" s="542"/>
      <c r="E55" s="542" t="s">
        <v>56</v>
      </c>
      <c r="F55" s="697" t="s">
        <v>57</v>
      </c>
      <c r="G55" s="542" t="s">
        <v>56</v>
      </c>
      <c r="H55" s="697" t="s">
        <v>58</v>
      </c>
      <c r="I55" s="697" t="s">
        <v>57</v>
      </c>
      <c r="J55" s="616"/>
    </row>
    <row r="56" spans="1:10">
      <c r="A56" s="521"/>
      <c r="B56" s="542" t="s">
        <v>29</v>
      </c>
      <c r="C56" s="542"/>
      <c r="D56" s="542"/>
      <c r="E56" s="698">
        <v>0</v>
      </c>
      <c r="F56" s="698">
        <v>0</v>
      </c>
      <c r="G56" s="698">
        <v>0</v>
      </c>
      <c r="H56" s="698">
        <v>0</v>
      </c>
      <c r="I56" s="698">
        <v>0</v>
      </c>
      <c r="J56" s="616"/>
    </row>
    <row r="57" spans="1:10">
      <c r="A57" s="521"/>
      <c r="B57" s="542" t="s">
        <v>30</v>
      </c>
      <c r="C57" s="542"/>
      <c r="D57" s="542"/>
      <c r="E57" s="698">
        <v>13</v>
      </c>
      <c r="F57" s="698">
        <v>19</v>
      </c>
      <c r="G57" s="698">
        <v>15</v>
      </c>
      <c r="H57" s="698">
        <v>10</v>
      </c>
      <c r="I57" s="698">
        <v>21</v>
      </c>
      <c r="J57" s="616"/>
    </row>
    <row r="58" spans="1:9">
      <c r="A58" s="521"/>
      <c r="B58" s="22"/>
      <c r="C58" s="22"/>
      <c r="D58" s="22"/>
      <c r="E58" s="22"/>
      <c r="F58" s="22"/>
      <c r="G58" s="22"/>
      <c r="H58" s="22"/>
      <c r="I58" s="22"/>
    </row>
    <row r="59" spans="1:9">
      <c r="A59" s="521"/>
      <c r="B59" s="521" t="s">
        <v>60</v>
      </c>
      <c r="C59" s="22"/>
      <c r="D59" s="22"/>
      <c r="E59" s="22"/>
      <c r="F59" s="22"/>
      <c r="G59" s="22"/>
      <c r="H59" s="22"/>
      <c r="I59" s="22"/>
    </row>
    <row r="60" spans="1:9">
      <c r="A60" s="521"/>
      <c r="B60" s="542" t="s">
        <v>55</v>
      </c>
      <c r="C60" s="542"/>
      <c r="D60" s="542"/>
      <c r="E60" s="550" t="s">
        <v>32</v>
      </c>
      <c r="F60" s="550"/>
      <c r="G60" s="695" t="s">
        <v>33</v>
      </c>
      <c r="H60" s="696"/>
      <c r="I60" s="716"/>
    </row>
    <row r="61" ht="20.25" customHeight="1" spans="1:9">
      <c r="A61" s="521"/>
      <c r="B61" s="542"/>
      <c r="C61" s="542"/>
      <c r="D61" s="542"/>
      <c r="E61" s="542" t="s">
        <v>56</v>
      </c>
      <c r="F61" s="697" t="s">
        <v>57</v>
      </c>
      <c r="G61" s="542" t="s">
        <v>56</v>
      </c>
      <c r="H61" s="697" t="s">
        <v>58</v>
      </c>
      <c r="I61" s="697" t="s">
        <v>57</v>
      </c>
    </row>
    <row r="62" spans="1:9">
      <c r="A62" s="521"/>
      <c r="B62" s="542" t="s">
        <v>29</v>
      </c>
      <c r="C62" s="542"/>
      <c r="D62" s="542"/>
      <c r="E62" s="698">
        <f t="shared" ref="E62:I62" si="3">SUM(E56+E50)</f>
        <v>10</v>
      </c>
      <c r="F62" s="698">
        <f t="shared" si="3"/>
        <v>1</v>
      </c>
      <c r="G62" s="698">
        <f t="shared" si="3"/>
        <v>16</v>
      </c>
      <c r="H62" s="698">
        <f t="shared" si="3"/>
        <v>3</v>
      </c>
      <c r="I62" s="698">
        <f t="shared" si="3"/>
        <v>8</v>
      </c>
    </row>
    <row r="63" spans="1:9">
      <c r="A63" s="521"/>
      <c r="B63" s="542" t="s">
        <v>30</v>
      </c>
      <c r="C63" s="542"/>
      <c r="D63" s="542"/>
      <c r="E63" s="550">
        <f t="shared" ref="E63:I63" si="4">SUM(E57+E51)</f>
        <v>13</v>
      </c>
      <c r="F63" s="550">
        <f t="shared" si="4"/>
        <v>19</v>
      </c>
      <c r="G63" s="550">
        <f t="shared" si="4"/>
        <v>16</v>
      </c>
      <c r="H63" s="550">
        <f t="shared" si="4"/>
        <v>10</v>
      </c>
      <c r="I63" s="550">
        <f t="shared" si="4"/>
        <v>21</v>
      </c>
    </row>
    <row r="64" spans="1:9">
      <c r="A64" s="521"/>
      <c r="B64" s="22"/>
      <c r="C64" s="22"/>
      <c r="D64" s="22"/>
      <c r="E64" s="22"/>
      <c r="F64" s="22"/>
      <c r="G64" s="22"/>
      <c r="H64" s="22"/>
      <c r="I64" s="22"/>
    </row>
    <row r="65" spans="1:9">
      <c r="A65" s="521"/>
      <c r="B65" s="521" t="s">
        <v>61</v>
      </c>
      <c r="C65" s="22"/>
      <c r="D65" s="22"/>
      <c r="E65" s="22"/>
      <c r="F65" s="22"/>
      <c r="G65" s="22"/>
      <c r="H65" s="22"/>
      <c r="I65" s="22"/>
    </row>
    <row r="66" spans="1:9">
      <c r="A66" s="521"/>
      <c r="B66" s="22" t="s">
        <v>62</v>
      </c>
      <c r="C66" s="22"/>
      <c r="D66" s="22"/>
      <c r="E66" s="22"/>
      <c r="F66" s="22"/>
      <c r="G66" s="22"/>
      <c r="H66" s="22"/>
      <c r="I66" s="22"/>
    </row>
    <row r="67" spans="1:9">
      <c r="A67" s="521"/>
      <c r="B67" s="542" t="s">
        <v>63</v>
      </c>
      <c r="C67" s="542"/>
      <c r="D67" s="542"/>
      <c r="E67" s="550" t="s">
        <v>64</v>
      </c>
      <c r="F67" s="550"/>
      <c r="G67" s="550" t="s">
        <v>65</v>
      </c>
      <c r="H67" s="550"/>
      <c r="I67" s="22"/>
    </row>
    <row r="68" ht="26.25" customHeight="1" spans="1:9">
      <c r="A68" s="521"/>
      <c r="B68" s="542"/>
      <c r="C68" s="542"/>
      <c r="D68" s="542"/>
      <c r="E68" s="717" t="s">
        <v>29</v>
      </c>
      <c r="F68" s="717" t="s">
        <v>30</v>
      </c>
      <c r="G68" s="717" t="s">
        <v>29</v>
      </c>
      <c r="H68" s="717" t="s">
        <v>30</v>
      </c>
      <c r="I68" s="22"/>
    </row>
    <row r="69" spans="1:9">
      <c r="A69" s="521"/>
      <c r="B69" s="542" t="s">
        <v>66</v>
      </c>
      <c r="C69" s="542"/>
      <c r="D69" s="542"/>
      <c r="E69" s="544">
        <v>14</v>
      </c>
      <c r="F69" s="550">
        <v>0</v>
      </c>
      <c r="G69" s="550">
        <v>0</v>
      </c>
      <c r="H69" s="550">
        <v>2</v>
      </c>
      <c r="I69" s="22"/>
    </row>
    <row r="70" spans="1:9">
      <c r="A70" s="521"/>
      <c r="B70" s="550" t="s">
        <v>67</v>
      </c>
      <c r="C70" s="550"/>
      <c r="D70" s="550"/>
      <c r="E70" s="544">
        <v>3</v>
      </c>
      <c r="F70" s="550">
        <v>0</v>
      </c>
      <c r="G70" s="550">
        <v>0</v>
      </c>
      <c r="H70" s="550">
        <v>4</v>
      </c>
      <c r="I70" s="22"/>
    </row>
    <row r="71" spans="1:9">
      <c r="A71" s="521"/>
      <c r="B71" s="550" t="s">
        <v>68</v>
      </c>
      <c r="C71" s="550"/>
      <c r="D71" s="550"/>
      <c r="E71" s="718">
        <v>0</v>
      </c>
      <c r="F71" s="550">
        <v>0</v>
      </c>
      <c r="G71" s="550">
        <v>0</v>
      </c>
      <c r="H71" s="550">
        <v>4</v>
      </c>
      <c r="I71" s="22"/>
    </row>
    <row r="72" spans="1:9">
      <c r="A72" s="521"/>
      <c r="B72" s="550" t="s">
        <v>69</v>
      </c>
      <c r="C72" s="550"/>
      <c r="D72" s="550"/>
      <c r="E72" s="718">
        <v>0</v>
      </c>
      <c r="F72" s="550">
        <v>0</v>
      </c>
      <c r="G72" s="550">
        <v>0</v>
      </c>
      <c r="H72" s="550">
        <v>2</v>
      </c>
      <c r="I72" s="22"/>
    </row>
    <row r="73" spans="1:9">
      <c r="A73" s="521"/>
      <c r="B73" s="550" t="s">
        <v>70</v>
      </c>
      <c r="C73" s="550"/>
      <c r="D73" s="550"/>
      <c r="E73" s="718">
        <v>1</v>
      </c>
      <c r="F73" s="550">
        <v>0</v>
      </c>
      <c r="G73" s="550">
        <v>0</v>
      </c>
      <c r="H73" s="550">
        <v>1</v>
      </c>
      <c r="I73" s="22"/>
    </row>
    <row r="74" spans="1:9">
      <c r="A74" s="521"/>
      <c r="B74" s="550" t="s">
        <v>71</v>
      </c>
      <c r="C74" s="550"/>
      <c r="D74" s="550"/>
      <c r="E74" s="718">
        <v>0</v>
      </c>
      <c r="F74" s="550">
        <v>0</v>
      </c>
      <c r="G74" s="550">
        <v>0</v>
      </c>
      <c r="H74" s="544">
        <v>8</v>
      </c>
      <c r="I74" s="22"/>
    </row>
    <row r="75" spans="1:9">
      <c r="A75" s="521"/>
      <c r="B75" s="554" t="s">
        <v>72</v>
      </c>
      <c r="C75" s="554"/>
      <c r="D75" s="554"/>
      <c r="E75" s="718">
        <v>3</v>
      </c>
      <c r="F75" s="550">
        <v>0</v>
      </c>
      <c r="G75" s="550">
        <v>0</v>
      </c>
      <c r="H75" s="550">
        <v>1</v>
      </c>
      <c r="I75" s="22"/>
    </row>
    <row r="76" spans="1:9">
      <c r="A76" s="521"/>
      <c r="B76" s="554" t="s">
        <v>73</v>
      </c>
      <c r="C76" s="554"/>
      <c r="D76" s="554"/>
      <c r="E76" s="544">
        <v>6</v>
      </c>
      <c r="F76" s="550">
        <v>0</v>
      </c>
      <c r="G76" s="550">
        <v>1</v>
      </c>
      <c r="H76" s="550">
        <v>7</v>
      </c>
      <c r="I76" s="22"/>
    </row>
    <row r="77" customHeight="1" spans="1:9">
      <c r="A77" s="521"/>
      <c r="B77" s="550" t="s">
        <v>74</v>
      </c>
      <c r="C77" s="550"/>
      <c r="D77" s="550"/>
      <c r="E77" s="550">
        <v>0</v>
      </c>
      <c r="F77" s="550">
        <v>0</v>
      </c>
      <c r="G77" s="550">
        <v>0</v>
      </c>
      <c r="H77" s="550">
        <v>3</v>
      </c>
      <c r="I77" s="22"/>
    </row>
    <row r="78" customHeight="1" spans="1:9">
      <c r="A78" s="521"/>
      <c r="B78" s="554" t="s">
        <v>75</v>
      </c>
      <c r="C78" s="554"/>
      <c r="D78" s="554"/>
      <c r="E78" s="550">
        <v>0</v>
      </c>
      <c r="F78" s="550">
        <v>0</v>
      </c>
      <c r="G78" s="550">
        <v>0</v>
      </c>
      <c r="H78" s="550">
        <v>1</v>
      </c>
      <c r="I78" s="22"/>
    </row>
    <row r="79" spans="1:9">
      <c r="A79" s="521"/>
      <c r="B79" s="554" t="s">
        <v>76</v>
      </c>
      <c r="C79" s="554"/>
      <c r="D79" s="554"/>
      <c r="E79" s="550">
        <v>0</v>
      </c>
      <c r="F79" s="550">
        <v>0</v>
      </c>
      <c r="G79" s="550">
        <v>0</v>
      </c>
      <c r="H79" s="550">
        <v>2</v>
      </c>
      <c r="I79" s="22"/>
    </row>
    <row r="80" spans="1:9">
      <c r="A80" s="521"/>
      <c r="B80" s="550" t="s">
        <v>77</v>
      </c>
      <c r="C80" s="550"/>
      <c r="D80" s="550"/>
      <c r="E80" s="550">
        <v>2</v>
      </c>
      <c r="F80" s="550">
        <v>0</v>
      </c>
      <c r="G80" s="550">
        <v>0</v>
      </c>
      <c r="H80" s="550">
        <v>3</v>
      </c>
      <c r="I80" s="22"/>
    </row>
    <row r="81" spans="1:9">
      <c r="A81" s="521"/>
      <c r="B81" s="719" t="s">
        <v>78</v>
      </c>
      <c r="C81" s="720"/>
      <c r="D81" s="721"/>
      <c r="E81" s="721">
        <f>SUM(E69:E80)</f>
        <v>29</v>
      </c>
      <c r="F81" s="721">
        <f t="shared" ref="E81:H81" si="5">SUM(F69:F80)</f>
        <v>0</v>
      </c>
      <c r="G81" s="721">
        <f t="shared" si="5"/>
        <v>1</v>
      </c>
      <c r="H81" s="721">
        <f t="shared" si="5"/>
        <v>38</v>
      </c>
      <c r="I81" s="22"/>
    </row>
    <row r="82" ht="21.75" customHeight="1" spans="1:9">
      <c r="A82" s="521"/>
      <c r="B82" s="532" t="s">
        <v>79</v>
      </c>
      <c r="C82" s="22"/>
      <c r="D82" s="22"/>
      <c r="E82" s="22"/>
      <c r="F82" s="22"/>
      <c r="G82" s="22"/>
      <c r="H82" s="22"/>
      <c r="I82" s="22"/>
    </row>
    <row r="83" spans="1:9">
      <c r="A83" s="521"/>
      <c r="B83" s="542" t="s">
        <v>63</v>
      </c>
      <c r="C83" s="542"/>
      <c r="D83" s="542"/>
      <c r="E83" s="550" t="s">
        <v>64</v>
      </c>
      <c r="F83" s="550"/>
      <c r="G83" s="550" t="s">
        <v>65</v>
      </c>
      <c r="H83" s="550"/>
      <c r="I83" s="22"/>
    </row>
    <row r="84" ht="22.5" spans="1:9">
      <c r="A84" s="521"/>
      <c r="B84" s="542"/>
      <c r="C84" s="542"/>
      <c r="D84" s="542"/>
      <c r="E84" s="697" t="s">
        <v>29</v>
      </c>
      <c r="F84" s="722" t="s">
        <v>30</v>
      </c>
      <c r="G84" s="723" t="s">
        <v>29</v>
      </c>
      <c r="H84" s="722" t="s">
        <v>30</v>
      </c>
      <c r="I84" s="22"/>
    </row>
    <row r="85" spans="1:9">
      <c r="A85" s="521"/>
      <c r="B85" s="550" t="s">
        <v>80</v>
      </c>
      <c r="C85" s="550"/>
      <c r="D85" s="550"/>
      <c r="E85" s="550">
        <v>0</v>
      </c>
      <c r="F85" s="550">
        <v>0</v>
      </c>
      <c r="G85" s="550">
        <v>0</v>
      </c>
      <c r="H85" s="550">
        <v>11</v>
      </c>
      <c r="I85" s="22"/>
    </row>
    <row r="86" spans="1:9">
      <c r="A86" s="521"/>
      <c r="B86" s="550" t="s">
        <v>81</v>
      </c>
      <c r="C86" s="550"/>
      <c r="D86" s="550"/>
      <c r="E86" s="550">
        <v>1</v>
      </c>
      <c r="F86" s="550">
        <v>0</v>
      </c>
      <c r="G86" s="550">
        <v>0</v>
      </c>
      <c r="H86" s="550">
        <v>3</v>
      </c>
      <c r="I86" s="22"/>
    </row>
    <row r="87" spans="1:9">
      <c r="A87" s="521"/>
      <c r="B87" s="550" t="s">
        <v>82</v>
      </c>
      <c r="C87" s="550"/>
      <c r="D87" s="550"/>
      <c r="E87" s="550">
        <v>2</v>
      </c>
      <c r="F87" s="550">
        <v>0</v>
      </c>
      <c r="G87" s="550">
        <v>0</v>
      </c>
      <c r="H87" s="550">
        <v>10</v>
      </c>
      <c r="I87" s="22"/>
    </row>
    <row r="88" customHeight="1" spans="1:9">
      <c r="A88" s="521"/>
      <c r="B88" s="543" t="s">
        <v>83</v>
      </c>
      <c r="C88" s="551"/>
      <c r="D88" s="583"/>
      <c r="E88" s="550">
        <v>1</v>
      </c>
      <c r="F88" s="550">
        <v>0</v>
      </c>
      <c r="G88" s="550">
        <v>0</v>
      </c>
      <c r="H88" s="550">
        <v>2</v>
      </c>
      <c r="I88" s="22"/>
    </row>
    <row r="89" spans="1:9">
      <c r="A89" s="521"/>
      <c r="B89" s="543" t="s">
        <v>84</v>
      </c>
      <c r="C89" s="551"/>
      <c r="D89" s="583"/>
      <c r="E89" s="550">
        <v>0</v>
      </c>
      <c r="F89" s="550">
        <v>0</v>
      </c>
      <c r="G89" s="550">
        <v>0</v>
      </c>
      <c r="H89" s="550">
        <v>2</v>
      </c>
      <c r="I89" s="22"/>
    </row>
    <row r="90" customHeight="1" spans="1:9">
      <c r="A90" s="521"/>
      <c r="B90" s="552" t="s">
        <v>85</v>
      </c>
      <c r="C90" s="553"/>
      <c r="D90" s="584"/>
      <c r="E90" s="550">
        <v>0</v>
      </c>
      <c r="F90" s="550">
        <v>0</v>
      </c>
      <c r="G90" s="550">
        <v>0</v>
      </c>
      <c r="H90" s="550">
        <v>2</v>
      </c>
      <c r="I90" s="22"/>
    </row>
    <row r="91" spans="1:9">
      <c r="A91" s="521"/>
      <c r="B91" s="543" t="s">
        <v>86</v>
      </c>
      <c r="C91" s="551"/>
      <c r="D91" s="583"/>
      <c r="E91" s="550">
        <v>1</v>
      </c>
      <c r="F91" s="550">
        <v>0</v>
      </c>
      <c r="G91" s="550">
        <v>0</v>
      </c>
      <c r="H91" s="550">
        <v>4</v>
      </c>
      <c r="I91" s="22"/>
    </row>
    <row r="92" spans="1:9">
      <c r="A92" s="521"/>
      <c r="B92" s="724" t="s">
        <v>77</v>
      </c>
      <c r="C92" s="725"/>
      <c r="D92" s="726"/>
      <c r="E92" s="550">
        <v>4</v>
      </c>
      <c r="F92" s="550">
        <v>0</v>
      </c>
      <c r="G92" s="550">
        <v>0</v>
      </c>
      <c r="H92" s="550">
        <v>6</v>
      </c>
      <c r="I92" s="22"/>
    </row>
    <row r="93" spans="1:9">
      <c r="A93" s="521"/>
      <c r="B93" s="560" t="s">
        <v>78</v>
      </c>
      <c r="C93" s="560"/>
      <c r="D93" s="560"/>
      <c r="E93" s="721">
        <f>SUM(E85:E92)</f>
        <v>9</v>
      </c>
      <c r="F93" s="721">
        <f t="shared" ref="E93:H93" si="6">SUM(F85:F92)</f>
        <v>0</v>
      </c>
      <c r="G93" s="721">
        <f t="shared" si="6"/>
        <v>0</v>
      </c>
      <c r="H93" s="721">
        <f t="shared" si="6"/>
        <v>40</v>
      </c>
      <c r="I93" s="22"/>
    </row>
    <row r="94" ht="19.5" customHeight="1" spans="1:9">
      <c r="A94" s="521"/>
      <c r="B94" s="547" t="s">
        <v>87</v>
      </c>
      <c r="C94" s="727"/>
      <c r="D94" s="727"/>
      <c r="E94" s="685"/>
      <c r="F94" s="685"/>
      <c r="G94" s="685"/>
      <c r="H94" s="685"/>
      <c r="I94" s="22"/>
    </row>
    <row r="95" spans="1:9">
      <c r="A95" s="521"/>
      <c r="B95" s="550" t="s">
        <v>88</v>
      </c>
      <c r="C95" s="550"/>
      <c r="D95" s="550"/>
      <c r="E95" s="542" t="s">
        <v>89</v>
      </c>
      <c r="F95" s="542"/>
      <c r="G95" s="542" t="s">
        <v>90</v>
      </c>
      <c r="H95" s="542"/>
      <c r="I95" s="550" t="s">
        <v>91</v>
      </c>
    </row>
    <row r="96" spans="1:9">
      <c r="A96" s="521"/>
      <c r="B96" s="542" t="s">
        <v>64</v>
      </c>
      <c r="C96" s="542"/>
      <c r="D96" s="542"/>
      <c r="E96" s="728">
        <v>5</v>
      </c>
      <c r="F96" s="728"/>
      <c r="G96" s="728">
        <v>4</v>
      </c>
      <c r="H96" s="728"/>
      <c r="I96" s="698">
        <v>5</v>
      </c>
    </row>
    <row r="97" spans="1:9">
      <c r="A97" s="521"/>
      <c r="B97" s="542" t="s">
        <v>92</v>
      </c>
      <c r="C97" s="542"/>
      <c r="D97" s="542"/>
      <c r="E97" s="728">
        <v>2</v>
      </c>
      <c r="F97" s="728"/>
      <c r="G97" s="728">
        <v>3</v>
      </c>
      <c r="H97" s="728"/>
      <c r="I97" s="698">
        <v>3</v>
      </c>
    </row>
    <row r="98" spans="1:9">
      <c r="A98" s="521"/>
      <c r="B98" s="729"/>
      <c r="C98" s="729"/>
      <c r="D98" s="729"/>
      <c r="E98" s="685"/>
      <c r="F98" s="685"/>
      <c r="G98" s="685"/>
      <c r="H98" s="685"/>
      <c r="I98" s="734"/>
    </row>
    <row r="99" spans="1:9">
      <c r="A99" s="521" t="s">
        <v>93</v>
      </c>
      <c r="B99" s="22"/>
      <c r="C99" s="22"/>
      <c r="D99" s="22"/>
      <c r="E99" s="22"/>
      <c r="F99" s="22"/>
      <c r="G99" s="22"/>
      <c r="H99" s="22"/>
      <c r="I99" s="22"/>
    </row>
    <row r="100" spans="1:9">
      <c r="A100" s="521"/>
      <c r="B100" s="542" t="s">
        <v>88</v>
      </c>
      <c r="C100" s="542"/>
      <c r="D100" s="550" t="s">
        <v>56</v>
      </c>
      <c r="E100" s="550"/>
      <c r="F100" s="550" t="s">
        <v>57</v>
      </c>
      <c r="G100" s="550"/>
      <c r="H100" s="550" t="s">
        <v>40</v>
      </c>
      <c r="I100" s="550"/>
    </row>
    <row r="101" spans="1:9">
      <c r="A101" s="521"/>
      <c r="B101" s="542"/>
      <c r="C101" s="542"/>
      <c r="D101" s="542" t="s">
        <v>94</v>
      </c>
      <c r="E101" s="542" t="s">
        <v>95</v>
      </c>
      <c r="F101" s="542" t="s">
        <v>94</v>
      </c>
      <c r="G101" s="542" t="s">
        <v>95</v>
      </c>
      <c r="H101" s="542" t="s">
        <v>94</v>
      </c>
      <c r="I101" s="542" t="s">
        <v>95</v>
      </c>
    </row>
    <row r="102" ht="15" spans="1:9">
      <c r="A102" s="521"/>
      <c r="B102" s="542" t="s">
        <v>96</v>
      </c>
      <c r="C102" s="542"/>
      <c r="D102" s="730">
        <v>30</v>
      </c>
      <c r="E102" s="731">
        <v>375600</v>
      </c>
      <c r="F102" s="732">
        <v>9</v>
      </c>
      <c r="G102" s="731">
        <v>89253</v>
      </c>
      <c r="H102" s="733">
        <f>D102+F102</f>
        <v>39</v>
      </c>
      <c r="I102" s="733">
        <f>SUM(G102+E102)</f>
        <v>464853</v>
      </c>
    </row>
    <row r="103" ht="15" spans="1:9">
      <c r="A103" s="521"/>
      <c r="B103" s="542" t="s">
        <v>97</v>
      </c>
      <c r="C103" s="542"/>
      <c r="D103" s="550">
        <v>38</v>
      </c>
      <c r="E103" s="731">
        <v>941967</v>
      </c>
      <c r="F103" s="550">
        <v>40</v>
      </c>
      <c r="G103" s="731">
        <v>783014</v>
      </c>
      <c r="H103" s="733">
        <f>F103+D103</f>
        <v>78</v>
      </c>
      <c r="I103" s="733">
        <f>SUM(G103+E103)</f>
        <v>1724981</v>
      </c>
    </row>
    <row r="104" spans="1:9">
      <c r="A104" s="521"/>
      <c r="B104" s="22"/>
      <c r="C104" s="22"/>
      <c r="D104" s="734"/>
      <c r="E104" s="22"/>
      <c r="F104" s="22"/>
      <c r="G104" s="22"/>
      <c r="H104" s="735"/>
      <c r="I104" s="735"/>
    </row>
    <row r="105" spans="1:9">
      <c r="A105" s="521" t="s">
        <v>98</v>
      </c>
      <c r="B105" s="22"/>
      <c r="C105" s="22"/>
      <c r="D105" s="22"/>
      <c r="E105" s="22"/>
      <c r="F105" s="22"/>
      <c r="G105" s="22"/>
      <c r="H105" s="735"/>
      <c r="I105" s="735"/>
    </row>
    <row r="106" ht="22.5" spans="1:9">
      <c r="A106" s="521"/>
      <c r="B106" s="736" t="s">
        <v>88</v>
      </c>
      <c r="C106" s="737"/>
      <c r="D106" s="697" t="s">
        <v>99</v>
      </c>
      <c r="E106" s="697" t="s">
        <v>100</v>
      </c>
      <c r="F106" s="697"/>
      <c r="G106" s="738" t="s">
        <v>101</v>
      </c>
      <c r="H106" s="739" t="s">
        <v>102</v>
      </c>
      <c r="I106" s="749"/>
    </row>
    <row r="107" spans="1:9">
      <c r="A107" s="521"/>
      <c r="B107" s="740" t="s">
        <v>96</v>
      </c>
      <c r="C107" s="741"/>
      <c r="D107" s="742">
        <v>39</v>
      </c>
      <c r="E107" s="743">
        <v>464853</v>
      </c>
      <c r="F107" s="744"/>
      <c r="G107" s="742">
        <v>39</v>
      </c>
      <c r="H107" s="745" t="s">
        <v>103</v>
      </c>
      <c r="I107" s="745"/>
    </row>
    <row r="108" spans="1:9">
      <c r="A108" s="521"/>
      <c r="B108" s="740" t="s">
        <v>97</v>
      </c>
      <c r="C108" s="741"/>
      <c r="D108" s="742">
        <v>78</v>
      </c>
      <c r="E108" s="743">
        <v>1724981</v>
      </c>
      <c r="F108" s="744"/>
      <c r="G108" s="742">
        <v>78</v>
      </c>
      <c r="H108" s="745" t="s">
        <v>103</v>
      </c>
      <c r="I108" s="745"/>
    </row>
    <row r="109" spans="1:9">
      <c r="A109" s="616"/>
      <c r="B109" s="22"/>
      <c r="C109" s="22"/>
      <c r="D109" s="22"/>
      <c r="E109" s="22"/>
      <c r="F109" s="22"/>
      <c r="G109" s="22"/>
      <c r="H109" s="22"/>
      <c r="I109" s="22"/>
    </row>
    <row r="110" spans="1:9">
      <c r="A110" s="616"/>
      <c r="B110" s="746"/>
      <c r="C110" s="746"/>
      <c r="D110" s="746"/>
      <c r="E110" s="746"/>
      <c r="F110" s="746"/>
      <c r="G110" s="746"/>
      <c r="H110" s="746"/>
      <c r="I110" s="746"/>
    </row>
    <row r="111" spans="1:9">
      <c r="A111" s="616"/>
      <c r="B111" s="22"/>
      <c r="C111" s="22"/>
      <c r="D111" s="22"/>
      <c r="E111" s="22"/>
      <c r="F111" s="22"/>
      <c r="G111" s="22"/>
      <c r="H111" s="746"/>
      <c r="I111" s="746"/>
    </row>
    <row r="112" spans="1:9">
      <c r="A112" s="521" t="s">
        <v>104</v>
      </c>
      <c r="B112" s="747"/>
      <c r="C112" s="22"/>
      <c r="D112" s="22"/>
      <c r="E112" s="22"/>
      <c r="F112" s="22"/>
      <c r="G112" s="22"/>
      <c r="H112" s="746"/>
      <c r="I112" s="746"/>
    </row>
    <row r="113" spans="1:9">
      <c r="A113" s="616"/>
      <c r="B113" s="22"/>
      <c r="C113" s="22"/>
      <c r="D113" s="22"/>
      <c r="E113" s="22"/>
      <c r="F113" s="22"/>
      <c r="G113" s="22"/>
      <c r="H113" s="746"/>
      <c r="I113" s="746"/>
    </row>
    <row r="114" spans="1:9">
      <c r="A114" s="616"/>
      <c r="B114" s="729" t="s">
        <v>105</v>
      </c>
      <c r="C114" s="729"/>
      <c r="D114" s="729"/>
      <c r="E114" s="729"/>
      <c r="F114" s="729"/>
      <c r="G114" s="729"/>
      <c r="H114" s="746"/>
      <c r="I114" s="746"/>
    </row>
    <row r="115" spans="1:9">
      <c r="A115" s="616"/>
      <c r="B115" s="729" t="s">
        <v>106</v>
      </c>
      <c r="C115" s="729"/>
      <c r="D115" s="729"/>
      <c r="E115" s="729"/>
      <c r="F115" s="729"/>
      <c r="G115" s="729"/>
      <c r="H115" s="746"/>
      <c r="I115" s="746"/>
    </row>
    <row r="116" spans="1:9">
      <c r="A116" s="616"/>
      <c r="B116" s="748" t="s">
        <v>107</v>
      </c>
      <c r="C116" s="748"/>
      <c r="D116" s="748"/>
      <c r="E116" s="748"/>
      <c r="F116" s="748"/>
      <c r="G116" s="748"/>
      <c r="H116" s="746"/>
      <c r="I116" s="746"/>
    </row>
    <row r="117" customHeight="1" spans="1:9">
      <c r="A117" s="616"/>
      <c r="B117" s="750" t="s">
        <v>108</v>
      </c>
      <c r="C117" s="729"/>
      <c r="D117" s="729"/>
      <c r="E117" s="729"/>
      <c r="F117" s="729"/>
      <c r="G117" s="729"/>
      <c r="H117" s="746"/>
      <c r="I117" s="746"/>
    </row>
    <row r="118" spans="1:9">
      <c r="A118" s="616"/>
      <c r="B118" s="750" t="s">
        <v>109</v>
      </c>
      <c r="C118" s="729"/>
      <c r="D118" s="729"/>
      <c r="E118" s="729"/>
      <c r="F118" s="729"/>
      <c r="G118" s="729"/>
      <c r="H118" s="746"/>
      <c r="I118" s="746"/>
    </row>
    <row r="119" spans="1:9">
      <c r="A119" s="746" t="s">
        <v>110</v>
      </c>
      <c r="B119" s="22"/>
      <c r="C119" s="22"/>
      <c r="D119" s="22"/>
      <c r="E119" s="22"/>
      <c r="F119" s="22" t="s">
        <v>111</v>
      </c>
      <c r="G119" s="22" t="s">
        <v>112</v>
      </c>
      <c r="H119" s="746"/>
      <c r="I119" s="746"/>
    </row>
    <row r="120" spans="1:9">
      <c r="A120" s="616"/>
      <c r="B120" s="22"/>
      <c r="C120" s="22"/>
      <c r="D120" s="22"/>
      <c r="E120" s="22"/>
      <c r="F120" s="22"/>
      <c r="G120" s="22"/>
      <c r="H120" s="746"/>
      <c r="I120" s="746"/>
    </row>
    <row r="121" spans="1:9">
      <c r="A121" s="616"/>
      <c r="B121" s="22" t="s">
        <v>113</v>
      </c>
      <c r="C121" s="22"/>
      <c r="D121" s="22"/>
      <c r="E121" s="22"/>
      <c r="F121" s="22" t="s">
        <v>114</v>
      </c>
      <c r="G121" s="22"/>
      <c r="H121" s="746"/>
      <c r="I121" s="746"/>
    </row>
    <row r="122" spans="1:9">
      <c r="A122" s="616"/>
      <c r="B122" s="22"/>
      <c r="C122" s="22"/>
      <c r="D122" s="22"/>
      <c r="E122" s="22"/>
      <c r="F122" s="22"/>
      <c r="G122" s="22"/>
      <c r="H122" s="746"/>
      <c r="I122" s="746"/>
    </row>
    <row r="123" spans="1:9">
      <c r="A123" s="616"/>
      <c r="B123" s="746"/>
      <c r="C123" s="746"/>
      <c r="D123" s="746"/>
      <c r="E123" s="746"/>
      <c r="F123" s="746"/>
      <c r="G123" s="746"/>
      <c r="H123" s="746"/>
      <c r="I123" s="746"/>
    </row>
    <row r="125" ht="18.75" customHeight="1"/>
    <row r="126" ht="20.25" customHeight="1"/>
    <row r="131" ht="22.5" customHeight="1"/>
    <row r="134" spans="1:9">
      <c r="A134" s="616"/>
      <c r="B134" s="746"/>
      <c r="C134" s="746"/>
      <c r="D134" s="746"/>
      <c r="E134" s="746"/>
      <c r="F134" s="746"/>
      <c r="G134" s="746"/>
      <c r="H134" s="746"/>
      <c r="I134" s="746"/>
    </row>
    <row r="135" spans="1:9">
      <c r="A135" s="616"/>
      <c r="B135" s="746"/>
      <c r="C135" s="746"/>
      <c r="D135" s="746"/>
      <c r="E135" s="746"/>
      <c r="F135" s="746"/>
      <c r="G135" s="746"/>
      <c r="H135" s="746"/>
      <c r="I135" s="746"/>
    </row>
    <row r="136" spans="1:9">
      <c r="A136" s="616"/>
      <c r="B136" s="746"/>
      <c r="C136" s="746"/>
      <c r="D136" s="746"/>
      <c r="E136" s="746"/>
      <c r="F136" s="746"/>
      <c r="G136" s="746"/>
      <c r="H136" s="746"/>
      <c r="I136" s="746"/>
    </row>
    <row r="137" spans="1:9">
      <c r="A137" s="616"/>
      <c r="B137" s="746"/>
      <c r="C137" s="746"/>
      <c r="D137" s="746"/>
      <c r="E137" s="746"/>
      <c r="F137" s="746"/>
      <c r="G137" s="746"/>
      <c r="H137" s="746"/>
      <c r="I137" s="746"/>
    </row>
    <row r="138" spans="1:9">
      <c r="A138" s="616"/>
      <c r="B138" s="746"/>
      <c r="C138" s="746"/>
      <c r="D138" s="746"/>
      <c r="E138" s="746"/>
      <c r="F138" s="746"/>
      <c r="G138" s="746"/>
      <c r="H138" s="746"/>
      <c r="I138" s="746"/>
    </row>
    <row r="139" spans="1:9">
      <c r="A139" s="616"/>
      <c r="B139" s="746"/>
      <c r="C139" s="746"/>
      <c r="D139" s="746"/>
      <c r="E139" s="746"/>
      <c r="F139" s="746"/>
      <c r="G139" s="746"/>
      <c r="H139" s="746"/>
      <c r="I139" s="746"/>
    </row>
    <row r="140" spans="1:9">
      <c r="A140" s="616"/>
      <c r="B140" s="746"/>
      <c r="C140" s="746"/>
      <c r="D140" s="746"/>
      <c r="E140" s="746"/>
      <c r="F140" s="746"/>
      <c r="G140" s="746"/>
      <c r="H140" s="746"/>
      <c r="I140" s="746"/>
    </row>
    <row r="141" spans="1:9">
      <c r="A141" s="616"/>
      <c r="B141" s="746"/>
      <c r="C141" s="746"/>
      <c r="D141" s="746"/>
      <c r="E141" s="746"/>
      <c r="F141" s="746"/>
      <c r="G141" s="746"/>
      <c r="H141" s="746"/>
      <c r="I141" s="746"/>
    </row>
    <row r="142" spans="1:9">
      <c r="A142" s="616"/>
      <c r="B142" s="746"/>
      <c r="C142" s="746"/>
      <c r="D142" s="746"/>
      <c r="E142" s="746"/>
      <c r="F142" s="746"/>
      <c r="G142" s="746"/>
      <c r="H142" s="746"/>
      <c r="I142" s="746"/>
    </row>
    <row r="143" spans="1:9">
      <c r="A143" s="616"/>
      <c r="B143" s="746"/>
      <c r="C143" s="746"/>
      <c r="D143" s="746"/>
      <c r="E143" s="746"/>
      <c r="F143" s="746"/>
      <c r="G143" s="746"/>
      <c r="H143" s="746"/>
      <c r="I143" s="746"/>
    </row>
    <row r="144" spans="1:9">
      <c r="A144" s="616"/>
      <c r="B144" s="746"/>
      <c r="C144" s="746"/>
      <c r="D144" s="746"/>
      <c r="E144" s="746"/>
      <c r="F144" s="746"/>
      <c r="G144" s="746"/>
      <c r="H144" s="746"/>
      <c r="I144" s="746"/>
    </row>
    <row r="145" spans="1:9">
      <c r="A145" s="616"/>
      <c r="B145" s="616"/>
      <c r="C145" s="616"/>
      <c r="D145" s="616"/>
      <c r="E145" s="616"/>
      <c r="F145" s="616"/>
      <c r="G145" s="616"/>
      <c r="H145" s="616"/>
      <c r="I145" s="616"/>
    </row>
    <row r="146" spans="1:9">
      <c r="A146" s="616"/>
      <c r="B146" s="616"/>
      <c r="C146" s="616"/>
      <c r="D146" s="616"/>
      <c r="E146" s="616"/>
      <c r="F146" s="616"/>
      <c r="G146" s="616"/>
      <c r="H146" s="616"/>
      <c r="I146" s="616"/>
    </row>
    <row r="147" spans="2:9">
      <c r="B147" s="616"/>
      <c r="C147" s="616"/>
      <c r="D147" s="616"/>
      <c r="E147" s="616"/>
      <c r="F147" s="616"/>
      <c r="G147" s="616"/>
      <c r="H147" s="616"/>
      <c r="I147" s="616"/>
    </row>
    <row r="148" spans="2:9">
      <c r="B148" s="616"/>
      <c r="C148" s="616"/>
      <c r="D148" s="616"/>
      <c r="E148" s="616"/>
      <c r="F148" s="616"/>
      <c r="G148" s="616"/>
      <c r="H148" s="616"/>
      <c r="I148" s="616"/>
    </row>
    <row r="149" spans="2:9">
      <c r="B149" s="616"/>
      <c r="C149" s="616"/>
      <c r="D149" s="616"/>
      <c r="E149" s="616"/>
      <c r="F149" s="616"/>
      <c r="G149" s="616"/>
      <c r="H149" s="616"/>
      <c r="I149" s="616"/>
    </row>
    <row r="150" spans="2:9">
      <c r="B150" s="616"/>
      <c r="C150" s="616"/>
      <c r="D150" s="616"/>
      <c r="E150" s="616"/>
      <c r="F150" s="616"/>
      <c r="G150" s="616"/>
      <c r="H150" s="616"/>
      <c r="I150" s="616"/>
    </row>
    <row r="151" spans="2:9">
      <c r="B151" s="616"/>
      <c r="C151" s="616"/>
      <c r="D151" s="616"/>
      <c r="E151" s="616"/>
      <c r="F151" s="616"/>
      <c r="G151" s="616"/>
      <c r="H151" s="616"/>
      <c r="I151" s="616"/>
    </row>
  </sheetData>
  <mergeCells count="121">
    <mergeCell ref="C1:H1"/>
    <mergeCell ref="C3:D3"/>
    <mergeCell ref="G3:I3"/>
    <mergeCell ref="A5:D5"/>
    <mergeCell ref="G5:I5"/>
    <mergeCell ref="A8:D8"/>
    <mergeCell ref="B13:E13"/>
    <mergeCell ref="F13:G13"/>
    <mergeCell ref="H13:I13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</mergeCells>
  <dataValidations count="3">
    <dataValidation type="list" allowBlank="1" showInputMessage="1" showErrorMessage="1" sqref="C3:D3">
      <formula1>Sheet1!$A$2:$A$3</formula1>
    </dataValidation>
    <dataValidation type="list" allowBlank="1" showInputMessage="1" showErrorMessage="1" sqref="G3">
      <formula1>Sheet1!$B$2:$B$6</formula1>
    </dataValidation>
    <dataValidation type="list" allowBlank="1" showInputMessage="1" showErrorMessage="1" sqref="G5">
      <formula1>Sheet1!$D$2:$D$6</formula1>
    </dataValidation>
  </dataValidations>
  <pageMargins left="0.354166666666667" right="0.6" top="0.75" bottom="0.75" header="0.3" footer="0.3"/>
  <pageSetup paperSize="9" scale="72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09"/>
  <sheetViews>
    <sheetView topLeftCell="A45" workbookViewId="0">
      <selection activeCell="F56" sqref="F56"/>
    </sheetView>
  </sheetViews>
  <sheetFormatPr defaultColWidth="9" defaultRowHeight="15"/>
  <cols>
    <col min="1" max="1" width="1.85714285714286" customWidth="1"/>
    <col min="2" max="2" width="7.42857142857143" customWidth="1"/>
    <col min="3" max="3" width="14.4285714285714" customWidth="1"/>
    <col min="4" max="4" width="13.2857142857143" customWidth="1"/>
    <col min="5" max="5" width="10.7142857142857" customWidth="1"/>
    <col min="6" max="6" width="12.8571428571429" customWidth="1"/>
    <col min="7" max="7" width="13.4285714285714" customWidth="1"/>
    <col min="8" max="8" width="17.1428571428571" customWidth="1"/>
    <col min="9" max="9" width="12.5714285714286" customWidth="1"/>
    <col min="10" max="10" width="12.2857142857143" customWidth="1"/>
    <col min="11" max="11" width="12.8571428571429" customWidth="1"/>
    <col min="14" max="14" width="21.1428571428571" customWidth="1"/>
    <col min="16" max="16" width="13.8571428571429" customWidth="1"/>
  </cols>
  <sheetData>
    <row r="1" ht="26.25" customHeight="1" spans="2:10">
      <c r="B1" s="515" t="s">
        <v>115</v>
      </c>
      <c r="C1" s="515"/>
      <c r="D1" s="515"/>
      <c r="E1" s="515"/>
      <c r="F1" s="515"/>
      <c r="G1" s="515"/>
      <c r="H1" s="515"/>
      <c r="I1" s="515"/>
      <c r="J1" s="515"/>
    </row>
    <row r="2" ht="14.25" customHeight="1" spans="2:10">
      <c r="B2" s="515"/>
      <c r="C2" s="515"/>
      <c r="D2" s="515"/>
      <c r="E2" s="515"/>
      <c r="F2" s="515"/>
      <c r="G2" s="515"/>
      <c r="H2" s="515"/>
      <c r="I2" s="515"/>
      <c r="J2" s="515"/>
    </row>
    <row r="3" ht="18" customHeight="1" spans="2:10">
      <c r="B3" s="98"/>
      <c r="C3" s="98"/>
      <c r="D3" s="516" t="s">
        <v>116</v>
      </c>
      <c r="E3" s="516"/>
      <c r="F3" s="516"/>
      <c r="G3" s="516"/>
      <c r="H3" s="516"/>
      <c r="I3" s="516"/>
      <c r="J3" s="98"/>
    </row>
    <row r="4" spans="2:10">
      <c r="B4" s="98"/>
      <c r="C4" s="98"/>
      <c r="D4" s="98"/>
      <c r="E4" s="98"/>
      <c r="F4" s="98"/>
      <c r="G4" s="98"/>
      <c r="H4" s="98"/>
      <c r="I4" s="98"/>
      <c r="J4" s="98"/>
    </row>
    <row r="5" ht="21.75" customHeight="1" spans="2:11">
      <c r="B5" s="517" t="s">
        <v>117</v>
      </c>
      <c r="C5" s="518"/>
      <c r="D5" s="518"/>
      <c r="E5" s="519" t="s">
        <v>118</v>
      </c>
      <c r="F5" s="520"/>
      <c r="G5" s="520"/>
      <c r="H5" s="520"/>
      <c r="I5" s="563"/>
      <c r="J5" s="532"/>
      <c r="K5" s="564"/>
    </row>
    <row r="6" spans="2:11">
      <c r="B6" s="521"/>
      <c r="C6" s="521"/>
      <c r="D6" s="521"/>
      <c r="E6" s="522"/>
      <c r="F6" s="522"/>
      <c r="G6" s="522"/>
      <c r="H6" s="522"/>
      <c r="I6" s="522"/>
      <c r="J6" s="521"/>
      <c r="K6" s="564"/>
    </row>
    <row r="7" ht="22.5" customHeight="1" spans="2:15">
      <c r="B7" s="523" t="s">
        <v>119</v>
      </c>
      <c r="C7" s="524"/>
      <c r="D7" s="524"/>
      <c r="E7" s="520"/>
      <c r="F7" s="520"/>
      <c r="G7" s="519" t="s">
        <v>120</v>
      </c>
      <c r="H7" s="520"/>
      <c r="I7" s="563"/>
      <c r="J7" s="521"/>
      <c r="K7" s="564"/>
      <c r="M7" s="16"/>
      <c r="N7" s="16"/>
      <c r="O7" s="16"/>
    </row>
    <row r="8" spans="2:15">
      <c r="B8" s="521"/>
      <c r="C8" s="521"/>
      <c r="D8" s="521"/>
      <c r="E8" s="521"/>
      <c r="F8" s="521"/>
      <c r="G8" s="521"/>
      <c r="H8" s="521"/>
      <c r="I8" s="521"/>
      <c r="J8" s="521"/>
      <c r="K8" s="564"/>
      <c r="M8" s="16"/>
      <c r="N8" s="16"/>
      <c r="O8" s="16"/>
    </row>
    <row r="9" ht="17.25" customHeight="1" spans="2:15">
      <c r="B9" s="523" t="s">
        <v>1</v>
      </c>
      <c r="C9" s="524"/>
      <c r="D9" s="524" t="s">
        <v>2</v>
      </c>
      <c r="E9" s="525"/>
      <c r="F9" s="521"/>
      <c r="G9" s="526" t="s">
        <v>121</v>
      </c>
      <c r="H9" s="520" t="s">
        <v>4</v>
      </c>
      <c r="I9" s="563"/>
      <c r="J9" s="532"/>
      <c r="K9" s="564"/>
      <c r="M9" s="16"/>
      <c r="N9" s="16"/>
      <c r="O9" s="16"/>
    </row>
    <row r="10" spans="2:15">
      <c r="B10" s="521"/>
      <c r="C10" s="521"/>
      <c r="D10" s="521"/>
      <c r="E10" s="521"/>
      <c r="F10" s="521"/>
      <c r="G10" s="521"/>
      <c r="H10" s="521"/>
      <c r="I10" s="521"/>
      <c r="J10" s="521"/>
      <c r="K10" s="564"/>
      <c r="M10" s="16"/>
      <c r="N10" s="16"/>
      <c r="O10" s="16"/>
    </row>
    <row r="11" ht="18" customHeight="1" spans="2:15">
      <c r="B11" s="526" t="s">
        <v>122</v>
      </c>
      <c r="C11" s="527"/>
      <c r="D11" s="527"/>
      <c r="E11" s="528"/>
      <c r="F11" s="521"/>
      <c r="G11" s="526" t="s">
        <v>123</v>
      </c>
      <c r="H11" s="524">
        <v>2021</v>
      </c>
      <c r="I11" s="525"/>
      <c r="J11" s="521"/>
      <c r="K11" s="564"/>
      <c r="M11" s="565"/>
      <c r="N11" s="565"/>
      <c r="O11" s="16"/>
    </row>
    <row r="12" spans="2:10">
      <c r="B12" s="98"/>
      <c r="C12" s="98"/>
      <c r="D12" s="98"/>
      <c r="E12" s="98"/>
      <c r="F12" s="98"/>
      <c r="G12" s="98"/>
      <c r="H12" s="98"/>
      <c r="I12" s="98"/>
      <c r="J12" s="98"/>
    </row>
    <row r="13" spans="2:10">
      <c r="B13" s="521" t="s">
        <v>7</v>
      </c>
      <c r="C13" s="521"/>
      <c r="D13" s="521" t="s">
        <v>124</v>
      </c>
      <c r="E13" s="521"/>
      <c r="F13" s="521"/>
      <c r="G13" s="521"/>
      <c r="H13" s="521"/>
      <c r="I13" s="521"/>
      <c r="J13" s="521"/>
    </row>
    <row r="14" spans="2:10">
      <c r="B14" s="521" t="s">
        <v>125</v>
      </c>
      <c r="C14" s="521" t="s">
        <v>112</v>
      </c>
      <c r="D14" s="521"/>
      <c r="E14" s="529" t="s">
        <v>126</v>
      </c>
      <c r="F14" s="529"/>
      <c r="G14" s="521"/>
      <c r="H14" s="521" t="s">
        <v>127</v>
      </c>
      <c r="I14" s="521"/>
      <c r="J14" s="521"/>
    </row>
    <row r="15" spans="2:10">
      <c r="B15" s="521"/>
      <c r="C15" s="521"/>
      <c r="D15" s="521"/>
      <c r="E15" s="521"/>
      <c r="F15" s="521"/>
      <c r="G15" s="521"/>
      <c r="H15" s="521"/>
      <c r="I15" s="521"/>
      <c r="J15" s="521"/>
    </row>
    <row r="16" ht="18.75" customHeight="1" spans="2:10">
      <c r="B16" s="521" t="s">
        <v>128</v>
      </c>
      <c r="C16" s="521"/>
      <c r="D16" s="530">
        <v>44235</v>
      </c>
      <c r="E16" s="521"/>
      <c r="F16" s="521"/>
      <c r="G16" s="521"/>
      <c r="H16" s="521"/>
      <c r="I16" s="521"/>
      <c r="J16" s="521"/>
    </row>
    <row r="17" spans="2:10">
      <c r="B17" s="531"/>
      <c r="C17" s="531"/>
      <c r="D17" s="531"/>
      <c r="E17" s="531"/>
      <c r="F17" s="531"/>
      <c r="G17" s="531"/>
      <c r="H17" s="531"/>
      <c r="I17" s="531"/>
      <c r="J17" s="531"/>
    </row>
    <row r="18" ht="15.75" spans="2:10">
      <c r="B18" s="521"/>
      <c r="C18" s="521"/>
      <c r="D18" s="521"/>
      <c r="E18" s="521"/>
      <c r="F18" s="521"/>
      <c r="G18" s="521"/>
      <c r="H18" s="521"/>
      <c r="I18" s="521"/>
      <c r="J18" s="521"/>
    </row>
    <row r="19" ht="17.25" customHeight="1" spans="2:15">
      <c r="B19" s="532" t="s">
        <v>129</v>
      </c>
      <c r="C19" s="532"/>
      <c r="D19" s="532"/>
      <c r="E19" s="532"/>
      <c r="F19" s="521"/>
      <c r="G19" s="521"/>
      <c r="H19" s="521"/>
      <c r="I19" s="521"/>
      <c r="J19" s="521"/>
      <c r="K19" s="566"/>
      <c r="L19" s="566"/>
      <c r="M19" s="566"/>
      <c r="N19" s="566"/>
      <c r="O19" s="566"/>
    </row>
    <row r="20" spans="2:16">
      <c r="B20" s="521"/>
      <c r="C20" s="533" t="s">
        <v>130</v>
      </c>
      <c r="D20" s="534"/>
      <c r="E20" s="534"/>
      <c r="F20" s="534"/>
      <c r="G20" s="535"/>
      <c r="H20" s="536">
        <v>406</v>
      </c>
      <c r="I20" s="567"/>
      <c r="J20" s="568"/>
      <c r="K20" s="569"/>
      <c r="L20" s="569"/>
      <c r="M20" s="569"/>
      <c r="N20" s="569"/>
      <c r="O20" s="569"/>
      <c r="P20" s="570"/>
    </row>
    <row r="21" spans="2:16">
      <c r="B21" s="521"/>
      <c r="C21" s="533" t="s">
        <v>131</v>
      </c>
      <c r="D21" s="534"/>
      <c r="E21" s="534"/>
      <c r="F21" s="534"/>
      <c r="G21" s="535"/>
      <c r="H21" s="526">
        <v>7595</v>
      </c>
      <c r="I21" s="528"/>
      <c r="J21" s="571"/>
      <c r="K21" s="569"/>
      <c r="L21" s="569"/>
      <c r="M21" s="569"/>
      <c r="N21" s="569"/>
      <c r="O21" s="569"/>
      <c r="P21" s="570"/>
    </row>
    <row r="22" spans="2:16">
      <c r="B22" s="521"/>
      <c r="C22" s="533" t="s">
        <v>132</v>
      </c>
      <c r="D22" s="534"/>
      <c r="E22" s="534"/>
      <c r="F22" s="534"/>
      <c r="G22" s="535"/>
      <c r="H22" s="526">
        <v>12586</v>
      </c>
      <c r="I22" s="528"/>
      <c r="J22" s="571"/>
      <c r="K22" s="569"/>
      <c r="L22" s="569"/>
      <c r="M22" s="569"/>
      <c r="N22" s="569"/>
      <c r="O22" s="569"/>
      <c r="P22" s="570"/>
    </row>
    <row r="23" spans="2:16">
      <c r="B23" s="521"/>
      <c r="C23" s="533" t="s">
        <v>133</v>
      </c>
      <c r="D23" s="534"/>
      <c r="E23" s="534"/>
      <c r="F23" s="534"/>
      <c r="G23" s="535"/>
      <c r="H23" s="537">
        <v>5960</v>
      </c>
      <c r="I23" s="572"/>
      <c r="J23" s="521"/>
      <c r="K23" s="573"/>
      <c r="L23" s="569"/>
      <c r="M23" s="569"/>
      <c r="N23" s="569"/>
      <c r="O23" s="569"/>
      <c r="P23" s="570"/>
    </row>
    <row r="24" spans="2:16">
      <c r="B24" s="521"/>
      <c r="C24" s="533" t="s">
        <v>134</v>
      </c>
      <c r="D24" s="534"/>
      <c r="E24" s="534"/>
      <c r="F24" s="534"/>
      <c r="G24" s="535"/>
      <c r="H24" s="538">
        <f>H21/H22*100</f>
        <v>60.3448275862069</v>
      </c>
      <c r="I24" s="574"/>
      <c r="J24" s="521"/>
      <c r="K24" s="569"/>
      <c r="L24" s="569"/>
      <c r="M24" s="569"/>
      <c r="N24" s="569"/>
      <c r="O24" s="569"/>
      <c r="P24" s="570"/>
    </row>
    <row r="25" spans="2:16">
      <c r="B25" s="521"/>
      <c r="C25" s="533" t="s">
        <v>135</v>
      </c>
      <c r="D25" s="534"/>
      <c r="E25" s="534"/>
      <c r="F25" s="534"/>
      <c r="G25" s="535"/>
      <c r="H25" s="537">
        <v>117</v>
      </c>
      <c r="I25" s="572"/>
      <c r="J25" s="521"/>
      <c r="K25" s="569"/>
      <c r="L25" s="569"/>
      <c r="M25" s="569"/>
      <c r="N25" s="569"/>
      <c r="O25" s="569"/>
      <c r="P25" s="570"/>
    </row>
    <row r="26" spans="2:16">
      <c r="B26" s="521"/>
      <c r="C26" s="533" t="s">
        <v>136</v>
      </c>
      <c r="D26" s="534"/>
      <c r="E26" s="534"/>
      <c r="F26" s="534"/>
      <c r="G26" s="535"/>
      <c r="H26" s="539">
        <v>337</v>
      </c>
      <c r="I26" s="575"/>
      <c r="J26" s="521"/>
      <c r="K26" s="576"/>
      <c r="L26" s="577"/>
      <c r="M26" s="577"/>
      <c r="N26" s="569"/>
      <c r="O26" s="569"/>
      <c r="P26" s="570"/>
    </row>
    <row r="27" spans="2:16">
      <c r="B27" s="521"/>
      <c r="C27" s="533" t="s">
        <v>137</v>
      </c>
      <c r="D27" s="534"/>
      <c r="E27" s="534"/>
      <c r="F27" s="534"/>
      <c r="G27" s="535"/>
      <c r="H27" s="540">
        <f>H26/H25</f>
        <v>2.88034188034188</v>
      </c>
      <c r="I27" s="578"/>
      <c r="J27" s="579"/>
      <c r="K27" s="580"/>
      <c r="L27" s="580"/>
      <c r="M27" s="580"/>
      <c r="N27" s="580"/>
      <c r="O27" s="580"/>
      <c r="P27" s="581"/>
    </row>
    <row r="28" spans="2:10">
      <c r="B28" s="521"/>
      <c r="C28" s="521"/>
      <c r="D28" s="521"/>
      <c r="E28" s="521"/>
      <c r="F28" s="521"/>
      <c r="G28" s="521"/>
      <c r="H28" s="521"/>
      <c r="I28" s="521"/>
      <c r="J28" s="521"/>
    </row>
    <row r="29" ht="21.75" customHeight="1" spans="2:10">
      <c r="B29" s="532" t="s">
        <v>138</v>
      </c>
      <c r="C29" s="521"/>
      <c r="D29" s="521"/>
      <c r="E29" s="521"/>
      <c r="F29" s="521"/>
      <c r="G29" s="521"/>
      <c r="H29" s="521"/>
      <c r="I29" s="521"/>
      <c r="J29" s="521"/>
    </row>
    <row r="30" spans="2:10">
      <c r="B30" s="521"/>
      <c r="C30" s="541" t="s">
        <v>28</v>
      </c>
      <c r="D30" s="519"/>
      <c r="E30" s="541" t="s">
        <v>139</v>
      </c>
      <c r="F30" s="541"/>
      <c r="G30" s="541" t="s">
        <v>140</v>
      </c>
      <c r="H30" s="541"/>
      <c r="I30" s="541" t="s">
        <v>40</v>
      </c>
      <c r="J30" s="541"/>
    </row>
    <row r="31" spans="2:10">
      <c r="B31" s="521"/>
      <c r="C31" s="541"/>
      <c r="D31" s="519"/>
      <c r="E31" s="541" t="s">
        <v>32</v>
      </c>
      <c r="F31" s="541" t="s">
        <v>33</v>
      </c>
      <c r="G31" s="541" t="s">
        <v>32</v>
      </c>
      <c r="H31" s="541" t="s">
        <v>33</v>
      </c>
      <c r="I31" s="541" t="s">
        <v>32</v>
      </c>
      <c r="J31" s="541" t="s">
        <v>33</v>
      </c>
    </row>
    <row r="32" spans="2:11">
      <c r="B32" s="521"/>
      <c r="C32" s="542" t="s">
        <v>141</v>
      </c>
      <c r="D32" s="543"/>
      <c r="E32" s="544">
        <v>0</v>
      </c>
      <c r="F32" s="544">
        <v>0</v>
      </c>
      <c r="G32" s="544">
        <v>2</v>
      </c>
      <c r="H32" s="544">
        <v>3</v>
      </c>
      <c r="I32" s="544">
        <f t="shared" ref="I32:I37" si="0">SUM(E32+G32)</f>
        <v>2</v>
      </c>
      <c r="J32" s="544">
        <f t="shared" ref="J32:J37" si="1">SUM(F32+H32)</f>
        <v>3</v>
      </c>
      <c r="K32" s="582"/>
    </row>
    <row r="33" spans="2:11">
      <c r="B33" s="521"/>
      <c r="C33" s="542" t="s">
        <v>35</v>
      </c>
      <c r="D33" s="543"/>
      <c r="E33" s="544">
        <v>0</v>
      </c>
      <c r="F33" s="544">
        <v>1</v>
      </c>
      <c r="G33" s="544">
        <v>0</v>
      </c>
      <c r="H33" s="544">
        <v>0</v>
      </c>
      <c r="I33" s="544">
        <f t="shared" si="0"/>
        <v>0</v>
      </c>
      <c r="J33" s="544">
        <f t="shared" si="1"/>
        <v>1</v>
      </c>
      <c r="K33" s="582"/>
    </row>
    <row r="34" spans="2:11">
      <c r="B34" s="521"/>
      <c r="C34" s="542" t="s">
        <v>36</v>
      </c>
      <c r="D34" s="543"/>
      <c r="E34" s="544">
        <v>1</v>
      </c>
      <c r="F34" s="544">
        <v>7</v>
      </c>
      <c r="G34" s="544">
        <v>2</v>
      </c>
      <c r="H34" s="544">
        <v>1</v>
      </c>
      <c r="I34" s="544">
        <f t="shared" si="0"/>
        <v>3</v>
      </c>
      <c r="J34" s="544">
        <f t="shared" si="1"/>
        <v>8</v>
      </c>
      <c r="K34" s="582"/>
    </row>
    <row r="35" spans="2:11">
      <c r="B35" s="521"/>
      <c r="C35" s="542" t="s">
        <v>142</v>
      </c>
      <c r="D35" s="543"/>
      <c r="E35" s="544">
        <v>10</v>
      </c>
      <c r="F35" s="544">
        <v>27</v>
      </c>
      <c r="G35" s="544">
        <v>2</v>
      </c>
      <c r="H35" s="544">
        <v>12</v>
      </c>
      <c r="I35" s="544">
        <f t="shared" si="0"/>
        <v>12</v>
      </c>
      <c r="J35" s="544">
        <f t="shared" si="1"/>
        <v>39</v>
      </c>
      <c r="K35" s="582"/>
    </row>
    <row r="36" spans="2:11">
      <c r="B36" s="521"/>
      <c r="C36" s="542" t="s">
        <v>38</v>
      </c>
      <c r="D36" s="543"/>
      <c r="E36" s="544">
        <v>5</v>
      </c>
      <c r="F36" s="544">
        <v>5</v>
      </c>
      <c r="G36" s="544">
        <v>3</v>
      </c>
      <c r="H36" s="544">
        <v>6</v>
      </c>
      <c r="I36" s="544">
        <f t="shared" si="0"/>
        <v>8</v>
      </c>
      <c r="J36" s="544">
        <f t="shared" si="1"/>
        <v>11</v>
      </c>
      <c r="K36" s="582"/>
    </row>
    <row r="37" spans="2:11">
      <c r="B37" s="521"/>
      <c r="C37" s="542" t="s">
        <v>39</v>
      </c>
      <c r="D37" s="543"/>
      <c r="E37" s="544">
        <v>7</v>
      </c>
      <c r="F37" s="544">
        <v>5</v>
      </c>
      <c r="G37" s="544">
        <v>9</v>
      </c>
      <c r="H37" s="544">
        <v>9</v>
      </c>
      <c r="I37" s="544">
        <f t="shared" si="0"/>
        <v>16</v>
      </c>
      <c r="J37" s="544">
        <f t="shared" si="1"/>
        <v>14</v>
      </c>
      <c r="K37" s="582"/>
    </row>
    <row r="38" spans="2:11">
      <c r="B38" s="521"/>
      <c r="C38" s="545" t="s">
        <v>143</v>
      </c>
      <c r="D38" s="546"/>
      <c r="E38" s="545">
        <f t="shared" ref="E38:J38" si="2">SUM(E32:E37)</f>
        <v>23</v>
      </c>
      <c r="F38" s="545">
        <f t="shared" si="2"/>
        <v>45</v>
      </c>
      <c r="G38" s="545">
        <f t="shared" si="2"/>
        <v>18</v>
      </c>
      <c r="H38" s="545">
        <f t="shared" si="2"/>
        <v>31</v>
      </c>
      <c r="I38" s="545">
        <f t="shared" si="2"/>
        <v>41</v>
      </c>
      <c r="J38" s="545">
        <f t="shared" si="2"/>
        <v>76</v>
      </c>
      <c r="K38" s="582"/>
    </row>
    <row r="39" spans="2:10">
      <c r="B39" s="521"/>
      <c r="C39" s="521"/>
      <c r="D39" s="521"/>
      <c r="E39" s="521"/>
      <c r="F39" s="521"/>
      <c r="G39" s="521"/>
      <c r="H39" s="521"/>
      <c r="I39" s="521"/>
      <c r="J39" s="521"/>
    </row>
    <row r="40" ht="18.75" customHeight="1" spans="2:10">
      <c r="B40" s="532" t="s">
        <v>144</v>
      </c>
      <c r="C40" s="521"/>
      <c r="D40" s="521"/>
      <c r="E40" s="521"/>
      <c r="F40" s="521"/>
      <c r="G40" s="521"/>
      <c r="H40" s="521"/>
      <c r="I40" s="521"/>
      <c r="J40" s="521"/>
    </row>
    <row r="41" ht="21.75" customHeight="1" spans="2:10">
      <c r="B41" s="521"/>
      <c r="C41" s="547" t="s">
        <v>145</v>
      </c>
      <c r="D41" s="547"/>
      <c r="E41" s="547"/>
      <c r="F41" s="547"/>
      <c r="G41" s="547" t="s">
        <v>146</v>
      </c>
      <c r="H41" s="547"/>
      <c r="I41" s="547"/>
      <c r="J41" s="547"/>
    </row>
    <row r="42" ht="25.5" customHeight="1" spans="2:10">
      <c r="B42" s="521"/>
      <c r="C42" s="541" t="s">
        <v>147</v>
      </c>
      <c r="D42" s="541"/>
      <c r="E42" s="541"/>
      <c r="F42" s="548" t="s">
        <v>148</v>
      </c>
      <c r="G42" s="541" t="s">
        <v>147</v>
      </c>
      <c r="H42" s="541"/>
      <c r="I42" s="541"/>
      <c r="J42" s="548" t="s">
        <v>148</v>
      </c>
    </row>
    <row r="43" customHeight="1" spans="2:10">
      <c r="B43" s="521"/>
      <c r="C43" s="549" t="s">
        <v>66</v>
      </c>
      <c r="D43" s="542"/>
      <c r="E43" s="542"/>
      <c r="F43" s="544">
        <v>16</v>
      </c>
      <c r="G43" s="550" t="s">
        <v>80</v>
      </c>
      <c r="H43" s="550"/>
      <c r="I43" s="550"/>
      <c r="J43" s="544">
        <v>11</v>
      </c>
    </row>
    <row r="44" customHeight="1" spans="2:10">
      <c r="B44" s="521"/>
      <c r="C44" s="550" t="s">
        <v>67</v>
      </c>
      <c r="D44" s="550"/>
      <c r="E44" s="550"/>
      <c r="F44" s="544">
        <v>7</v>
      </c>
      <c r="G44" s="550" t="s">
        <v>81</v>
      </c>
      <c r="H44" s="550"/>
      <c r="I44" s="550"/>
      <c r="J44" s="544">
        <v>4</v>
      </c>
    </row>
    <row r="45" customHeight="1" spans="2:10">
      <c r="B45" s="521"/>
      <c r="C45" s="550" t="s">
        <v>68</v>
      </c>
      <c r="D45" s="550"/>
      <c r="E45" s="550"/>
      <c r="F45" s="544">
        <v>4</v>
      </c>
      <c r="G45" s="550" t="s">
        <v>149</v>
      </c>
      <c r="H45" s="550"/>
      <c r="I45" s="550"/>
      <c r="J45" s="544">
        <v>12</v>
      </c>
    </row>
    <row r="46" customHeight="1" spans="2:10">
      <c r="B46" s="521"/>
      <c r="C46" s="550" t="s">
        <v>150</v>
      </c>
      <c r="D46" s="550"/>
      <c r="E46" s="550"/>
      <c r="F46" s="544">
        <v>2</v>
      </c>
      <c r="G46" s="543" t="s">
        <v>151</v>
      </c>
      <c r="H46" s="551"/>
      <c r="I46" s="583"/>
      <c r="J46" s="544">
        <v>3</v>
      </c>
    </row>
    <row r="47" customHeight="1" spans="2:10">
      <c r="B47" s="521"/>
      <c r="C47" s="550" t="s">
        <v>152</v>
      </c>
      <c r="D47" s="550"/>
      <c r="E47" s="550"/>
      <c r="F47" s="544">
        <v>4</v>
      </c>
      <c r="G47" s="543" t="s">
        <v>84</v>
      </c>
      <c r="H47" s="551"/>
      <c r="I47" s="583"/>
      <c r="J47" s="544">
        <v>2</v>
      </c>
    </row>
    <row r="48" customHeight="1" spans="2:10">
      <c r="B48" s="521"/>
      <c r="C48" s="550" t="s">
        <v>153</v>
      </c>
      <c r="D48" s="550"/>
      <c r="E48" s="550"/>
      <c r="F48" s="544">
        <v>8</v>
      </c>
      <c r="G48" s="543" t="s">
        <v>154</v>
      </c>
      <c r="H48" s="551"/>
      <c r="I48" s="583"/>
      <c r="J48" s="544">
        <v>1</v>
      </c>
    </row>
    <row r="49" customHeight="1" spans="2:10">
      <c r="B49" s="521"/>
      <c r="C49" s="550" t="s">
        <v>70</v>
      </c>
      <c r="D49" s="550"/>
      <c r="E49" s="550"/>
      <c r="F49" s="544">
        <v>2</v>
      </c>
      <c r="G49" s="552" t="s">
        <v>155</v>
      </c>
      <c r="H49" s="553"/>
      <c r="I49" s="584"/>
      <c r="J49" s="544">
        <v>5</v>
      </c>
    </row>
    <row r="50" customHeight="1" spans="2:10">
      <c r="B50" s="521"/>
      <c r="C50" s="542" t="s">
        <v>74</v>
      </c>
      <c r="D50" s="542"/>
      <c r="E50" s="542"/>
      <c r="F50" s="544">
        <v>3</v>
      </c>
      <c r="G50" s="552" t="s">
        <v>85</v>
      </c>
      <c r="H50" s="553"/>
      <c r="I50" s="584"/>
      <c r="J50" s="544">
        <v>2</v>
      </c>
    </row>
    <row r="51" customHeight="1" spans="2:10">
      <c r="B51" s="521"/>
      <c r="C51" s="554" t="s">
        <v>75</v>
      </c>
      <c r="D51" s="554"/>
      <c r="E51" s="554"/>
      <c r="F51" s="544">
        <v>1</v>
      </c>
      <c r="G51" s="552" t="s">
        <v>156</v>
      </c>
      <c r="H51" s="553"/>
      <c r="I51" s="584"/>
      <c r="J51" s="544">
        <v>5</v>
      </c>
    </row>
    <row r="52" customHeight="1" spans="2:10">
      <c r="B52" s="521"/>
      <c r="C52" s="554" t="s">
        <v>73</v>
      </c>
      <c r="D52" s="554"/>
      <c r="E52" s="554"/>
      <c r="F52" s="544">
        <v>14</v>
      </c>
      <c r="G52" s="552"/>
      <c r="H52" s="553"/>
      <c r="I52" s="584"/>
      <c r="J52" s="544"/>
    </row>
    <row r="53" customHeight="1" spans="2:10">
      <c r="B53" s="521"/>
      <c r="C53" s="554" t="s">
        <v>76</v>
      </c>
      <c r="D53" s="554"/>
      <c r="E53" s="554"/>
      <c r="F53" s="544">
        <v>2</v>
      </c>
      <c r="G53" s="543"/>
      <c r="H53" s="551"/>
      <c r="I53" s="583"/>
      <c r="J53" s="544"/>
    </row>
    <row r="54" customHeight="1" spans="2:15">
      <c r="B54" s="521"/>
      <c r="C54" s="542"/>
      <c r="D54" s="542"/>
      <c r="E54" s="542"/>
      <c r="F54" s="544"/>
      <c r="G54" s="543"/>
      <c r="H54" s="551"/>
      <c r="I54" s="583"/>
      <c r="J54" s="544"/>
      <c r="K54" s="106"/>
      <c r="M54" s="585"/>
      <c r="N54" s="585"/>
      <c r="O54" s="16"/>
    </row>
    <row r="55" customHeight="1" spans="2:17">
      <c r="B55" s="521"/>
      <c r="C55" s="542"/>
      <c r="D55" s="542"/>
      <c r="E55" s="542"/>
      <c r="F55" s="544"/>
      <c r="G55" s="552"/>
      <c r="H55" s="553"/>
      <c r="I55" s="584"/>
      <c r="J55" s="544"/>
      <c r="M55" s="585"/>
      <c r="N55" s="585"/>
      <c r="O55" s="16"/>
      <c r="P55" s="585"/>
      <c r="Q55" s="585"/>
    </row>
    <row r="56" ht="16.5" customHeight="1" spans="2:17">
      <c r="B56" s="521"/>
      <c r="C56" s="542" t="s">
        <v>77</v>
      </c>
      <c r="D56" s="542"/>
      <c r="E56" s="542"/>
      <c r="F56" s="544">
        <v>5</v>
      </c>
      <c r="G56" s="552" t="s">
        <v>77</v>
      </c>
      <c r="H56" s="553"/>
      <c r="I56" s="584"/>
      <c r="J56" s="544">
        <v>4</v>
      </c>
      <c r="M56" s="16"/>
      <c r="N56" s="16"/>
      <c r="O56" s="16"/>
      <c r="P56" s="585"/>
      <c r="Q56" s="585"/>
    </row>
    <row r="57" ht="18.75" customHeight="1" spans="2:16">
      <c r="B57" s="521"/>
      <c r="C57" s="545" t="s">
        <v>40</v>
      </c>
      <c r="D57" s="545"/>
      <c r="E57" s="545"/>
      <c r="F57" s="545">
        <f>SUM(F43:F56)</f>
        <v>68</v>
      </c>
      <c r="G57" s="546" t="s">
        <v>40</v>
      </c>
      <c r="H57" s="555"/>
      <c r="I57" s="586"/>
      <c r="J57" s="545">
        <f>SUM(J43:J56)</f>
        <v>49</v>
      </c>
      <c r="M57" s="16"/>
      <c r="N57" s="585"/>
      <c r="O57" s="585"/>
      <c r="P57" s="334"/>
    </row>
    <row r="58" spans="2:17">
      <c r="B58" s="521"/>
      <c r="C58" s="521"/>
      <c r="D58" s="521"/>
      <c r="E58" s="521"/>
      <c r="F58" s="521"/>
      <c r="G58" s="521"/>
      <c r="H58" s="521"/>
      <c r="I58" s="521"/>
      <c r="J58" s="521"/>
      <c r="M58" s="16"/>
      <c r="N58" s="587"/>
      <c r="O58" s="16"/>
      <c r="P58" s="588"/>
      <c r="Q58" s="588"/>
    </row>
    <row r="59" ht="21" customHeight="1" spans="2:17">
      <c r="B59" s="532" t="s">
        <v>157</v>
      </c>
      <c r="C59" s="556"/>
      <c r="D59" s="521"/>
      <c r="E59" s="521"/>
      <c r="F59" s="521"/>
      <c r="G59" s="521"/>
      <c r="H59" s="521"/>
      <c r="I59" s="521"/>
      <c r="J59" s="521"/>
      <c r="P59" s="588"/>
      <c r="Q59" s="588"/>
    </row>
    <row r="60" ht="27" customHeight="1" spans="2:17">
      <c r="B60" s="521"/>
      <c r="C60" s="541" t="s">
        <v>158</v>
      </c>
      <c r="D60" s="541"/>
      <c r="E60" s="541"/>
      <c r="F60" s="548" t="s">
        <v>159</v>
      </c>
      <c r="G60" s="548" t="s">
        <v>160</v>
      </c>
      <c r="H60" s="557"/>
      <c r="I60" s="589"/>
      <c r="J60" s="589"/>
      <c r="P60" s="590"/>
      <c r="Q60" s="16"/>
    </row>
    <row r="61" spans="2:17">
      <c r="B61" s="521"/>
      <c r="C61" s="542" t="s">
        <v>161</v>
      </c>
      <c r="D61" s="542"/>
      <c r="E61" s="542"/>
      <c r="F61" s="544">
        <v>68</v>
      </c>
      <c r="G61" s="558">
        <v>1317567</v>
      </c>
      <c r="H61" s="559"/>
      <c r="I61" s="589"/>
      <c r="J61" s="589"/>
      <c r="N61" s="585"/>
      <c r="O61" s="585"/>
      <c r="P61" s="16"/>
      <c r="Q61" s="16"/>
    </row>
    <row r="62" spans="2:17">
      <c r="B62" s="521"/>
      <c r="C62" s="542" t="s">
        <v>162</v>
      </c>
      <c r="D62" s="542"/>
      <c r="E62" s="542"/>
      <c r="F62" s="544">
        <v>49</v>
      </c>
      <c r="G62" s="558">
        <v>872267</v>
      </c>
      <c r="H62" s="559"/>
      <c r="I62" s="521"/>
      <c r="J62" s="521"/>
      <c r="N62" s="585"/>
      <c r="O62" s="585"/>
      <c r="P62" s="585"/>
      <c r="Q62" s="585"/>
    </row>
    <row r="63" spans="2:15">
      <c r="B63" s="521"/>
      <c r="C63" s="545" t="s">
        <v>163</v>
      </c>
      <c r="D63" s="545"/>
      <c r="E63" s="545"/>
      <c r="F63" s="560">
        <f>SUM(F61:F62)</f>
        <v>117</v>
      </c>
      <c r="G63" s="561">
        <f>SUM(G61:G62)</f>
        <v>2189834</v>
      </c>
      <c r="H63" s="559"/>
      <c r="I63" s="521"/>
      <c r="J63" s="521"/>
      <c r="N63" s="585"/>
      <c r="O63" s="585"/>
    </row>
    <row r="64" spans="2:16">
      <c r="B64" s="521"/>
      <c r="C64" s="521"/>
      <c r="D64" s="521"/>
      <c r="E64" s="521"/>
      <c r="F64" s="521"/>
      <c r="G64" s="562"/>
      <c r="H64" s="521"/>
      <c r="I64" s="521"/>
      <c r="J64" s="521"/>
      <c r="N64" s="591"/>
      <c r="O64" s="591"/>
      <c r="P64" s="592"/>
    </row>
    <row r="65" ht="18.75" customHeight="1" spans="2:15">
      <c r="B65" s="532" t="s">
        <v>164</v>
      </c>
      <c r="C65" s="521"/>
      <c r="D65" s="521"/>
      <c r="E65" s="521"/>
      <c r="F65" s="521"/>
      <c r="G65" s="521"/>
      <c r="H65" s="521"/>
      <c r="I65" s="521"/>
      <c r="J65" s="521"/>
      <c r="N65" s="590"/>
      <c r="O65" s="16"/>
    </row>
    <row r="66" ht="18" customHeight="1" spans="2:15">
      <c r="B66" s="521"/>
      <c r="C66" s="541" t="s">
        <v>165</v>
      </c>
      <c r="D66" s="541"/>
      <c r="E66" s="541"/>
      <c r="F66" s="541"/>
      <c r="G66" s="541" t="s">
        <v>166</v>
      </c>
      <c r="H66" s="541"/>
      <c r="I66" s="548" t="s">
        <v>160</v>
      </c>
      <c r="J66" s="548"/>
      <c r="N66" s="16"/>
      <c r="O66" s="16"/>
    </row>
    <row r="67" spans="2:15">
      <c r="B67" s="521"/>
      <c r="C67" s="593" t="s">
        <v>167</v>
      </c>
      <c r="D67" s="593"/>
      <c r="E67" s="593"/>
      <c r="F67" s="593"/>
      <c r="G67" s="542">
        <v>86</v>
      </c>
      <c r="H67" s="542"/>
      <c r="I67" s="595">
        <v>1568601</v>
      </c>
      <c r="J67" s="595"/>
      <c r="M67" s="588"/>
      <c r="N67" s="601"/>
      <c r="O67" s="601"/>
    </row>
    <row r="68" ht="18" customHeight="1" spans="2:15">
      <c r="B68" s="521"/>
      <c r="C68" s="593" t="s">
        <v>168</v>
      </c>
      <c r="D68" s="593"/>
      <c r="E68" s="593"/>
      <c r="F68" s="593"/>
      <c r="G68" s="542">
        <v>117</v>
      </c>
      <c r="H68" s="542"/>
      <c r="I68" s="595">
        <v>2189834</v>
      </c>
      <c r="J68" s="595"/>
      <c r="M68" s="16"/>
      <c r="N68" s="585"/>
      <c r="O68" s="585"/>
    </row>
    <row r="69" spans="2:15">
      <c r="B69" s="521"/>
      <c r="C69" s="594" t="s">
        <v>169</v>
      </c>
      <c r="D69" s="594"/>
      <c r="E69" s="594"/>
      <c r="F69" s="594"/>
      <c r="G69" s="542">
        <v>117</v>
      </c>
      <c r="H69" s="542"/>
      <c r="I69" s="595">
        <v>2189834</v>
      </c>
      <c r="J69" s="595"/>
      <c r="M69" s="590"/>
      <c r="N69" s="585"/>
      <c r="O69" s="585"/>
    </row>
    <row r="70" customHeight="1" spans="2:15">
      <c r="B70" s="521"/>
      <c r="C70" s="594" t="s">
        <v>170</v>
      </c>
      <c r="D70" s="594"/>
      <c r="E70" s="594"/>
      <c r="F70" s="594"/>
      <c r="G70" s="595">
        <v>10279</v>
      </c>
      <c r="H70" s="595"/>
      <c r="I70" s="602">
        <v>68684051</v>
      </c>
      <c r="J70" s="602"/>
      <c r="K70"/>
      <c r="N70" s="590"/>
      <c r="O70" s="16"/>
    </row>
    <row r="71" ht="16.5" customHeight="1" spans="2:10">
      <c r="B71" s="521"/>
      <c r="C71" s="594" t="s">
        <v>171</v>
      </c>
      <c r="D71" s="594"/>
      <c r="E71" s="594"/>
      <c r="F71" s="594"/>
      <c r="G71" s="543" t="s">
        <v>172</v>
      </c>
      <c r="H71" s="583"/>
      <c r="I71" s="603"/>
      <c r="J71" s="604"/>
    </row>
    <row r="72" spans="2:10">
      <c r="B72" s="521"/>
      <c r="C72" s="521"/>
      <c r="D72" s="521"/>
      <c r="E72" s="521"/>
      <c r="F72" s="521"/>
      <c r="G72" s="521"/>
      <c r="H72" s="521"/>
      <c r="I72" s="521"/>
      <c r="J72" s="521"/>
    </row>
    <row r="73" ht="22.5" customHeight="1" spans="2:10">
      <c r="B73" s="532" t="s">
        <v>173</v>
      </c>
      <c r="C73" s="521"/>
      <c r="D73" s="521"/>
      <c r="E73" s="521"/>
      <c r="F73" s="521"/>
      <c r="G73" s="521"/>
      <c r="H73" s="521"/>
      <c r="I73" s="521"/>
      <c r="J73" s="521"/>
    </row>
    <row r="74" ht="21" customHeight="1" spans="2:10">
      <c r="B74" s="521"/>
      <c r="C74" s="541" t="s">
        <v>174</v>
      </c>
      <c r="D74" s="541"/>
      <c r="E74" s="541"/>
      <c r="F74" s="541"/>
      <c r="G74" s="541"/>
      <c r="H74" s="541"/>
      <c r="I74" s="541"/>
      <c r="J74" s="605"/>
    </row>
    <row r="75" spans="2:10">
      <c r="B75" s="521"/>
      <c r="C75" s="596" t="s">
        <v>175</v>
      </c>
      <c r="D75" s="597"/>
      <c r="E75" s="597"/>
      <c r="F75" s="597"/>
      <c r="G75" s="597"/>
      <c r="H75" s="597"/>
      <c r="I75" s="606"/>
      <c r="J75" s="607"/>
    </row>
    <row r="76" ht="20.25" customHeight="1" spans="2:10">
      <c r="B76" s="521"/>
      <c r="C76" s="598" t="s">
        <v>176</v>
      </c>
      <c r="D76" s="598"/>
      <c r="E76" s="598"/>
      <c r="F76" s="598"/>
      <c r="G76" s="598"/>
      <c r="H76" s="598"/>
      <c r="I76" s="598"/>
      <c r="J76" s="608"/>
    </row>
    <row r="77" spans="2:10">
      <c r="B77" s="521"/>
      <c r="C77" s="598" t="s">
        <v>177</v>
      </c>
      <c r="D77" s="598"/>
      <c r="E77" s="598"/>
      <c r="F77" s="598"/>
      <c r="G77" s="598"/>
      <c r="H77" s="598"/>
      <c r="I77" s="598"/>
      <c r="J77" s="609"/>
    </row>
    <row r="78" spans="2:10">
      <c r="B78" s="521"/>
      <c r="C78" s="598" t="s">
        <v>178</v>
      </c>
      <c r="D78" s="598"/>
      <c r="E78" s="598"/>
      <c r="F78" s="598"/>
      <c r="G78" s="598"/>
      <c r="H78" s="598"/>
      <c r="I78" s="598"/>
      <c r="J78" s="610"/>
    </row>
    <row r="79" spans="2:10">
      <c r="B79" s="521"/>
      <c r="C79" s="599" t="s">
        <v>179</v>
      </c>
      <c r="D79" s="599"/>
      <c r="E79" s="599"/>
      <c r="F79" s="599"/>
      <c r="G79" s="599"/>
      <c r="H79" s="599"/>
      <c r="I79" s="599"/>
      <c r="J79" s="610"/>
    </row>
    <row r="80" ht="21.75" customHeight="1" spans="2:10">
      <c r="B80" s="521"/>
      <c r="C80" s="519" t="s">
        <v>180</v>
      </c>
      <c r="D80" s="520"/>
      <c r="E80" s="520"/>
      <c r="F80" s="520"/>
      <c r="G80" s="518"/>
      <c r="H80" s="518"/>
      <c r="I80" s="611"/>
      <c r="J80" s="612">
        <f>SUM(J75:J79)</f>
        <v>0</v>
      </c>
    </row>
    <row r="81" spans="2:10">
      <c r="B81" s="521"/>
      <c r="C81" s="521"/>
      <c r="D81" s="521"/>
      <c r="E81" s="521"/>
      <c r="F81" s="521"/>
      <c r="G81" s="521"/>
      <c r="H81" s="521"/>
      <c r="I81" s="521"/>
      <c r="J81" s="521"/>
    </row>
    <row r="82" ht="25.5" customHeight="1" spans="2:10">
      <c r="B82" s="532" t="s">
        <v>181</v>
      </c>
      <c r="C82" s="521"/>
      <c r="D82" s="521"/>
      <c r="E82" s="521"/>
      <c r="F82" s="521"/>
      <c r="G82" s="521"/>
      <c r="H82" s="521"/>
      <c r="I82" s="521"/>
      <c r="J82" s="521"/>
    </row>
    <row r="83" spans="2:15">
      <c r="B83" s="521"/>
      <c r="C83" s="600" t="s">
        <v>182</v>
      </c>
      <c r="D83" s="600"/>
      <c r="E83" s="600"/>
      <c r="F83" s="600"/>
      <c r="G83" s="600"/>
      <c r="H83" s="600"/>
      <c r="I83" s="600"/>
      <c r="J83" s="542">
        <v>250</v>
      </c>
      <c r="K83" s="569"/>
      <c r="L83" s="569"/>
      <c r="M83" s="569"/>
      <c r="N83" s="569"/>
      <c r="O83" s="569"/>
    </row>
    <row r="84" spans="2:15">
      <c r="B84" s="521"/>
      <c r="C84" s="600" t="s">
        <v>183</v>
      </c>
      <c r="D84" s="600"/>
      <c r="E84" s="600"/>
      <c r="F84" s="600"/>
      <c r="G84" s="600"/>
      <c r="H84" s="600"/>
      <c r="I84" s="600"/>
      <c r="J84" s="542">
        <v>112</v>
      </c>
      <c r="K84" s="569"/>
      <c r="L84" s="569"/>
      <c r="M84" s="569"/>
      <c r="N84" s="569"/>
      <c r="O84" s="569"/>
    </row>
    <row r="85" spans="2:15">
      <c r="B85" s="521"/>
      <c r="C85" s="600" t="s">
        <v>184</v>
      </c>
      <c r="D85" s="600"/>
      <c r="E85" s="600"/>
      <c r="F85" s="600"/>
      <c r="G85" s="600"/>
      <c r="H85" s="600"/>
      <c r="I85" s="600"/>
      <c r="J85" s="542">
        <v>144</v>
      </c>
      <c r="K85" s="569"/>
      <c r="L85" s="569"/>
      <c r="M85" s="569"/>
      <c r="N85" s="569"/>
      <c r="O85" s="569"/>
    </row>
    <row r="86" spans="2:15">
      <c r="B86" s="521"/>
      <c r="C86" s="600" t="s">
        <v>185</v>
      </c>
      <c r="D86" s="600"/>
      <c r="E86" s="600"/>
      <c r="F86" s="600"/>
      <c r="G86" s="600"/>
      <c r="H86" s="600"/>
      <c r="I86" s="600"/>
      <c r="J86" s="542">
        <v>10</v>
      </c>
      <c r="K86" s="569"/>
      <c r="L86" s="569"/>
      <c r="M86" s="569"/>
      <c r="N86" s="569"/>
      <c r="O86" s="569"/>
    </row>
    <row r="87" spans="2:15">
      <c r="B87" s="521"/>
      <c r="C87" s="600" t="s">
        <v>186</v>
      </c>
      <c r="D87" s="600"/>
      <c r="E87" s="600"/>
      <c r="F87" s="600"/>
      <c r="G87" s="600"/>
      <c r="H87" s="600"/>
      <c r="I87" s="600"/>
      <c r="J87" s="542">
        <v>14</v>
      </c>
      <c r="K87" s="569"/>
      <c r="L87" s="569"/>
      <c r="M87" s="569"/>
      <c r="N87" s="569"/>
      <c r="O87" s="569"/>
    </row>
    <row r="88" spans="2:15">
      <c r="B88" s="521"/>
      <c r="C88" s="600" t="s">
        <v>187</v>
      </c>
      <c r="D88" s="600"/>
      <c r="E88" s="600"/>
      <c r="F88" s="600"/>
      <c r="G88" s="600"/>
      <c r="H88" s="600"/>
      <c r="I88" s="600"/>
      <c r="J88" s="542">
        <v>6</v>
      </c>
      <c r="K88" s="569"/>
      <c r="L88" s="569"/>
      <c r="M88" s="569"/>
      <c r="N88" s="569"/>
      <c r="O88" s="569"/>
    </row>
    <row r="89" ht="12" customHeight="1" spans="2:10">
      <c r="B89" s="521"/>
      <c r="C89" s="521"/>
      <c r="D89" s="521"/>
      <c r="E89" s="521"/>
      <c r="F89" s="521"/>
      <c r="G89" s="521"/>
      <c r="H89" s="521"/>
      <c r="I89" s="521"/>
      <c r="J89" s="521"/>
    </row>
    <row r="90" ht="21" customHeight="1" spans="2:10">
      <c r="B90" s="521"/>
      <c r="C90" s="522" t="s">
        <v>188</v>
      </c>
      <c r="D90" s="522"/>
      <c r="E90" s="522"/>
      <c r="F90" s="522"/>
      <c r="G90" s="532"/>
      <c r="H90" s="532" t="s">
        <v>189</v>
      </c>
      <c r="I90" s="532"/>
      <c r="J90" s="521"/>
    </row>
    <row r="91" spans="2:10">
      <c r="B91" s="521"/>
      <c r="C91" s="532"/>
      <c r="D91" s="532"/>
      <c r="E91" s="532"/>
      <c r="F91" s="532"/>
      <c r="G91" s="532"/>
      <c r="H91" s="532"/>
      <c r="I91" s="532"/>
      <c r="J91" s="521"/>
    </row>
    <row r="92" ht="19.5" customHeight="1" spans="2:10">
      <c r="B92" s="521"/>
      <c r="C92" t="s">
        <v>190</v>
      </c>
      <c r="D92" s="532" t="s">
        <v>191</v>
      </c>
      <c r="E92" s="532"/>
      <c r="F92" s="532"/>
      <c r="G92" s="532"/>
      <c r="H92" s="532" t="s">
        <v>192</v>
      </c>
      <c r="I92" s="532"/>
      <c r="J92" s="521"/>
    </row>
    <row r="93" spans="2:10">
      <c r="B93" s="521"/>
      <c r="C93" s="532"/>
      <c r="D93" s="521"/>
      <c r="E93" s="521"/>
      <c r="F93" s="521"/>
      <c r="G93" s="521"/>
      <c r="H93" s="521"/>
      <c r="I93" s="521"/>
      <c r="J93" s="521"/>
    </row>
    <row r="94" spans="2:10">
      <c r="B94" s="521"/>
      <c r="C94" s="521"/>
      <c r="D94" s="521"/>
      <c r="E94" s="521"/>
      <c r="F94" s="521"/>
      <c r="G94" s="521"/>
      <c r="H94" s="521"/>
      <c r="I94" s="521"/>
      <c r="J94" s="521"/>
    </row>
    <row r="95" spans="2:10">
      <c r="B95" s="521"/>
      <c r="C95" s="521"/>
      <c r="D95" s="521"/>
      <c r="E95" s="521"/>
      <c r="F95" s="521"/>
      <c r="G95" s="521"/>
      <c r="H95" s="521"/>
      <c r="I95" s="521"/>
      <c r="J95" s="521"/>
    </row>
    <row r="96" spans="2:10">
      <c r="B96" s="521"/>
      <c r="C96" s="521"/>
      <c r="D96" s="521"/>
      <c r="E96" s="521"/>
      <c r="F96" s="521"/>
      <c r="G96" s="521"/>
      <c r="H96" s="521"/>
      <c r="I96" s="521"/>
      <c r="J96" s="521"/>
    </row>
    <row r="97" spans="2:10">
      <c r="B97" s="521"/>
      <c r="C97" s="521"/>
      <c r="D97" s="521"/>
      <c r="E97" s="521"/>
      <c r="F97" s="521"/>
      <c r="G97" s="521"/>
      <c r="H97" s="521"/>
      <c r="I97" s="521"/>
      <c r="J97" s="521"/>
    </row>
    <row r="98" spans="2:10">
      <c r="B98" s="521"/>
      <c r="C98" s="521"/>
      <c r="D98" s="521"/>
      <c r="E98" s="521"/>
      <c r="F98" s="521"/>
      <c r="G98" s="521"/>
      <c r="H98" s="521"/>
      <c r="I98" s="521"/>
      <c r="J98" s="521"/>
    </row>
    <row r="99" spans="2:10">
      <c r="B99" s="521"/>
      <c r="C99" s="521"/>
      <c r="D99" s="521"/>
      <c r="E99" s="521"/>
      <c r="F99" s="521"/>
      <c r="G99" s="521"/>
      <c r="H99" s="521"/>
      <c r="I99" s="521"/>
      <c r="J99" s="521"/>
    </row>
    <row r="100" spans="2:10">
      <c r="B100" s="521"/>
      <c r="C100" s="521"/>
      <c r="D100" s="521"/>
      <c r="E100" s="521"/>
      <c r="F100" s="521"/>
      <c r="G100" s="521"/>
      <c r="H100" s="521"/>
      <c r="I100" s="521"/>
      <c r="J100" s="521"/>
    </row>
    <row r="101" spans="2:10">
      <c r="B101" s="521"/>
      <c r="C101" s="521"/>
      <c r="D101" s="521"/>
      <c r="E101" s="521"/>
      <c r="F101" s="521"/>
      <c r="G101" s="521"/>
      <c r="H101" s="521"/>
      <c r="I101" s="521"/>
      <c r="J101" s="521"/>
    </row>
    <row r="102" spans="2:10">
      <c r="B102" s="521"/>
      <c r="C102" s="521"/>
      <c r="D102" s="521"/>
      <c r="E102" s="521"/>
      <c r="F102" s="521"/>
      <c r="G102" s="521"/>
      <c r="H102" s="521"/>
      <c r="I102" s="521"/>
      <c r="J102" s="521"/>
    </row>
    <row r="103" spans="2:10">
      <c r="B103" s="521"/>
      <c r="C103" s="521"/>
      <c r="D103" s="521"/>
      <c r="E103" s="521"/>
      <c r="F103" s="521"/>
      <c r="G103" s="521"/>
      <c r="H103" s="521"/>
      <c r="I103" s="521"/>
      <c r="J103" s="521"/>
    </row>
    <row r="104" spans="2:10">
      <c r="B104" s="521"/>
      <c r="C104" s="521"/>
      <c r="D104" s="521"/>
      <c r="E104" s="521"/>
      <c r="F104" s="521"/>
      <c r="G104" s="521"/>
      <c r="H104" s="521"/>
      <c r="I104" s="521"/>
      <c r="J104" s="521"/>
    </row>
    <row r="105" spans="2:10">
      <c r="B105" s="521"/>
      <c r="C105" s="521"/>
      <c r="D105" s="521"/>
      <c r="E105" s="521"/>
      <c r="F105" s="521"/>
      <c r="G105" s="521"/>
      <c r="H105" s="521"/>
      <c r="I105" s="521"/>
      <c r="J105" s="521"/>
    </row>
    <row r="106" spans="2:10"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2:10"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2:10"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2:10">
      <c r="B109" s="98"/>
      <c r="C109" s="98"/>
      <c r="D109" s="98"/>
      <c r="E109" s="98"/>
      <c r="F109" s="98"/>
      <c r="G109" s="98"/>
      <c r="H109" s="98"/>
      <c r="I109" s="98"/>
      <c r="J109" s="98"/>
    </row>
  </sheetData>
  <mergeCells count="112">
    <mergeCell ref="B1:J1"/>
    <mergeCell ref="D3:I3"/>
    <mergeCell ref="E5:I5"/>
    <mergeCell ref="D9:E9"/>
    <mergeCell ref="H9:I9"/>
    <mergeCell ref="B11:E11"/>
    <mergeCell ref="M11:N11"/>
    <mergeCell ref="E14:F14"/>
    <mergeCell ref="H20:I20"/>
    <mergeCell ref="H21:I2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52:E52"/>
    <mergeCell ref="G52:I52"/>
    <mergeCell ref="C53:E53"/>
    <mergeCell ref="G53:I53"/>
    <mergeCell ref="C54:E54"/>
    <mergeCell ref="G54:I54"/>
    <mergeCell ref="M54:N54"/>
    <mergeCell ref="C55:E55"/>
    <mergeCell ref="G55:I55"/>
    <mergeCell ref="M55:N55"/>
    <mergeCell ref="P55:Q55"/>
    <mergeCell ref="C56:E56"/>
    <mergeCell ref="G56:I56"/>
    <mergeCell ref="P56:Q56"/>
    <mergeCell ref="C57:E57"/>
    <mergeCell ref="G57:I57"/>
    <mergeCell ref="N57:O57"/>
    <mergeCell ref="C60:E60"/>
    <mergeCell ref="I60:J60"/>
    <mergeCell ref="C61:E61"/>
    <mergeCell ref="I61:J61"/>
    <mergeCell ref="N61:O61"/>
    <mergeCell ref="C62:E62"/>
    <mergeCell ref="N62:O62"/>
    <mergeCell ref="P62:Q62"/>
    <mergeCell ref="C63:E63"/>
    <mergeCell ref="N63:O63"/>
    <mergeCell ref="N64:O64"/>
    <mergeCell ref="C66:F66"/>
    <mergeCell ref="G66:H66"/>
    <mergeCell ref="I66:J66"/>
    <mergeCell ref="C67:F67"/>
    <mergeCell ref="G67:H67"/>
    <mergeCell ref="I67:J67"/>
    <mergeCell ref="N67:O67"/>
    <mergeCell ref="C68:F68"/>
    <mergeCell ref="G68:H68"/>
    <mergeCell ref="I68:J68"/>
    <mergeCell ref="N68:O68"/>
    <mergeCell ref="C69:F69"/>
    <mergeCell ref="G69:H69"/>
    <mergeCell ref="I69:J69"/>
    <mergeCell ref="N69:O69"/>
    <mergeCell ref="C70:F70"/>
    <mergeCell ref="G70:H70"/>
    <mergeCell ref="I70:J70"/>
    <mergeCell ref="C71:F71"/>
    <mergeCell ref="G71:H71"/>
    <mergeCell ref="I71:J71"/>
    <mergeCell ref="C74:I74"/>
    <mergeCell ref="C75:I75"/>
    <mergeCell ref="C76:I76"/>
    <mergeCell ref="C77:I77"/>
    <mergeCell ref="C78:I78"/>
    <mergeCell ref="C79:I79"/>
    <mergeCell ref="C80:F80"/>
    <mergeCell ref="C83:I83"/>
    <mergeCell ref="C84:I84"/>
    <mergeCell ref="C85:I85"/>
    <mergeCell ref="C86:I86"/>
    <mergeCell ref="C87:I87"/>
    <mergeCell ref="C88:I88"/>
    <mergeCell ref="C90:F90"/>
    <mergeCell ref="C30:D31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82"/>
  <sheetViews>
    <sheetView workbookViewId="0">
      <selection activeCell="D10" sqref="D10"/>
    </sheetView>
  </sheetViews>
  <sheetFormatPr defaultColWidth="9" defaultRowHeight="15"/>
  <cols>
    <col min="1" max="1" width="6.14285714285714" customWidth="1"/>
    <col min="2" max="2" width="27.5714285714286" customWidth="1"/>
    <col min="3" max="3" width="35.8571428571429" customWidth="1"/>
    <col min="4" max="4" width="33.4285714285714" style="16" customWidth="1"/>
    <col min="5" max="5" width="8.85714285714286" customWidth="1"/>
    <col min="6" max="6" width="12.5714285714286" customWidth="1"/>
    <col min="7" max="7" width="22.1428571428571" customWidth="1"/>
    <col min="8" max="8" width="15.4285714285714" customWidth="1"/>
    <col min="9" max="9" width="11.8571428571429" customWidth="1"/>
    <col min="10" max="10" width="10" customWidth="1"/>
    <col min="11" max="11" width="23.8571428571429" customWidth="1"/>
    <col min="12" max="12" width="14.2857142857143" style="17" customWidth="1"/>
    <col min="13" max="13" width="13.2857142857143" customWidth="1"/>
    <col min="14" max="14" width="17.4285714285714" customWidth="1"/>
    <col min="15" max="15" width="26.2857142857143" customWidth="1"/>
    <col min="16" max="16" width="13.5714285714286" customWidth="1"/>
    <col min="17" max="17" width="5.14285714285714" customWidth="1"/>
    <col min="18" max="18" width="7.28571428571429" customWidth="1"/>
    <col min="19" max="19" width="11.7142857142857" customWidth="1"/>
    <col min="20" max="20" width="15.8571428571429" customWidth="1"/>
    <col min="21" max="21" width="8" customWidth="1"/>
    <col min="22" max="22" width="9.28571428571429" customWidth="1"/>
    <col min="23" max="23" width="15.2857142857143" customWidth="1"/>
    <col min="24" max="24" width="11.5714285714286" customWidth="1"/>
    <col min="25" max="25" width="9.14285714285714" customWidth="1"/>
    <col min="26" max="26" width="11"/>
    <col min="27" max="27" width="11.7142857142857"/>
    <col min="28" max="28" width="10.2857142857143"/>
    <col min="29" max="29" width="13.8571428571429"/>
    <col min="32" max="33" width="12.1428571428571"/>
    <col min="36" max="36" width="11.7142857142857"/>
    <col min="37" max="37" width="11"/>
    <col min="38" max="38" width="18.4285714285714" customWidth="1"/>
    <col min="40" max="40" width="12.8571428571429"/>
  </cols>
  <sheetData>
    <row r="1" ht="24.75" customHeight="1" spans="2:13">
      <c r="B1" s="18" t="s">
        <v>193</v>
      </c>
      <c r="C1" s="18"/>
      <c r="D1" s="19"/>
      <c r="E1" s="20"/>
      <c r="F1" s="20"/>
      <c r="G1" s="20"/>
      <c r="H1" s="21"/>
      <c r="I1" s="21"/>
      <c r="J1" s="21"/>
      <c r="K1" s="21"/>
      <c r="L1" s="97"/>
      <c r="M1" s="98"/>
    </row>
    <row r="2" ht="27" customHeight="1" spans="1:13">
      <c r="A2" s="22" t="s">
        <v>194</v>
      </c>
      <c r="B2" s="23" t="s">
        <v>195</v>
      </c>
      <c r="C2" s="23"/>
      <c r="D2" s="24"/>
      <c r="E2" s="25"/>
      <c r="F2" s="25"/>
      <c r="G2" s="26"/>
      <c r="H2" s="27"/>
      <c r="I2" s="99"/>
      <c r="J2" s="98"/>
      <c r="K2" s="27"/>
      <c r="L2" s="97"/>
      <c r="M2" s="98"/>
    </row>
    <row r="3" ht="59" customHeight="1" spans="1:37">
      <c r="A3" s="28" t="s">
        <v>196</v>
      </c>
      <c r="B3" s="29" t="s">
        <v>197</v>
      </c>
      <c r="C3" s="30" t="s">
        <v>198</v>
      </c>
      <c r="D3" s="31" t="s">
        <v>199</v>
      </c>
      <c r="E3" s="32" t="s">
        <v>200</v>
      </c>
      <c r="F3" s="33" t="s">
        <v>201</v>
      </c>
      <c r="G3" s="34" t="s">
        <v>202</v>
      </c>
      <c r="H3" s="29" t="s">
        <v>203</v>
      </c>
      <c r="I3" s="29" t="s">
        <v>204</v>
      </c>
      <c r="J3" s="100" t="s">
        <v>205</v>
      </c>
      <c r="K3" s="101" t="s">
        <v>206</v>
      </c>
      <c r="L3" s="102" t="s">
        <v>207</v>
      </c>
      <c r="M3" s="103" t="s">
        <v>208</v>
      </c>
      <c r="N3" s="104"/>
      <c r="O3" s="105"/>
      <c r="P3" s="106"/>
      <c r="Q3" s="144"/>
      <c r="R3" s="144"/>
      <c r="W3" s="145"/>
      <c r="X3" s="146"/>
      <c r="Z3" s="163"/>
      <c r="AA3" s="163"/>
      <c r="AB3" s="163"/>
      <c r="AC3" s="163"/>
      <c r="AD3" s="163"/>
      <c r="AE3" s="163"/>
      <c r="AF3" s="164"/>
      <c r="AG3" s="163"/>
      <c r="AH3" s="176"/>
      <c r="AI3" s="177"/>
      <c r="AJ3" s="164"/>
      <c r="AK3" s="178"/>
    </row>
    <row r="4" customHeight="1" spans="1:44">
      <c r="A4" s="35">
        <v>1</v>
      </c>
      <c r="B4" s="36" t="s">
        <v>209</v>
      </c>
      <c r="C4" s="37" t="s">
        <v>210</v>
      </c>
      <c r="D4" s="37"/>
      <c r="E4" s="37" t="s">
        <v>33</v>
      </c>
      <c r="F4" s="37">
        <v>43</v>
      </c>
      <c r="G4" s="37" t="s">
        <v>211</v>
      </c>
      <c r="H4" s="38">
        <v>44193</v>
      </c>
      <c r="I4" s="38">
        <v>44203</v>
      </c>
      <c r="J4" s="107">
        <f t="shared" ref="J4:J26" si="0">I4-H4</f>
        <v>10</v>
      </c>
      <c r="K4" s="37" t="s">
        <v>212</v>
      </c>
      <c r="L4" s="108">
        <v>3555708026</v>
      </c>
      <c r="M4" s="109">
        <v>24636</v>
      </c>
      <c r="R4" s="147"/>
      <c r="S4" s="148"/>
      <c r="T4" s="16"/>
      <c r="U4" s="148"/>
      <c r="V4" s="149"/>
      <c r="W4" s="149"/>
      <c r="X4" s="149"/>
      <c r="Y4" s="148"/>
      <c r="Z4" s="148"/>
      <c r="AA4" s="148"/>
      <c r="AB4" s="148"/>
      <c r="AC4" s="165"/>
      <c r="AD4" s="166"/>
      <c r="AE4" s="167"/>
      <c r="AF4" s="168"/>
      <c r="AG4" s="179"/>
      <c r="AH4" s="16"/>
      <c r="AI4" s="180"/>
      <c r="AJ4" s="156"/>
      <c r="AK4" s="180"/>
      <c r="AL4" s="172"/>
      <c r="AM4" s="181"/>
      <c r="AN4" s="16"/>
      <c r="AO4" s="181"/>
      <c r="AP4" s="16"/>
      <c r="AQ4" s="16"/>
      <c r="AR4" s="16"/>
    </row>
    <row r="5" customHeight="1" spans="1:44">
      <c r="A5" s="35">
        <v>2</v>
      </c>
      <c r="B5" s="36" t="s">
        <v>213</v>
      </c>
      <c r="C5" s="39"/>
      <c r="D5" s="40" t="s">
        <v>214</v>
      </c>
      <c r="E5" s="37" t="s">
        <v>33</v>
      </c>
      <c r="F5" s="37">
        <v>13</v>
      </c>
      <c r="G5" s="37" t="s">
        <v>211</v>
      </c>
      <c r="H5" s="38">
        <v>44200</v>
      </c>
      <c r="I5" s="38">
        <v>44203</v>
      </c>
      <c r="J5" s="110">
        <f t="shared" si="0"/>
        <v>3</v>
      </c>
      <c r="K5" s="37" t="s">
        <v>215</v>
      </c>
      <c r="L5" s="108">
        <v>3555295551</v>
      </c>
      <c r="M5" s="109">
        <v>8628</v>
      </c>
      <c r="R5" s="147"/>
      <c r="S5" s="148"/>
      <c r="T5" s="16"/>
      <c r="U5" s="148"/>
      <c r="V5" s="149"/>
      <c r="W5" s="149"/>
      <c r="X5" s="149"/>
      <c r="Y5" s="148"/>
      <c r="Z5" s="148"/>
      <c r="AA5" s="148"/>
      <c r="AB5" s="148"/>
      <c r="AC5" s="165"/>
      <c r="AD5" s="166"/>
      <c r="AE5" s="167"/>
      <c r="AF5" s="168"/>
      <c r="AG5" s="182"/>
      <c r="AH5" s="16"/>
      <c r="AI5" s="183"/>
      <c r="AJ5" s="166"/>
      <c r="AK5" s="183"/>
      <c r="AL5" s="168"/>
      <c r="AM5" s="184"/>
      <c r="AN5" s="16"/>
      <c r="AO5" s="184"/>
      <c r="AP5" s="16"/>
      <c r="AQ5" s="16"/>
      <c r="AR5" s="16"/>
    </row>
    <row r="6" customHeight="1" spans="1:44">
      <c r="A6" s="35">
        <v>3</v>
      </c>
      <c r="B6" s="36" t="s">
        <v>216</v>
      </c>
      <c r="C6" s="39"/>
      <c r="D6" s="40" t="s">
        <v>214</v>
      </c>
      <c r="E6" s="37" t="s">
        <v>33</v>
      </c>
      <c r="F6" s="37">
        <v>12</v>
      </c>
      <c r="G6" s="37" t="s">
        <v>211</v>
      </c>
      <c r="H6" s="38">
        <v>44200</v>
      </c>
      <c r="I6" s="38">
        <v>44203</v>
      </c>
      <c r="J6" s="110">
        <f t="shared" si="0"/>
        <v>3</v>
      </c>
      <c r="K6" s="37" t="s">
        <v>217</v>
      </c>
      <c r="L6" s="108">
        <v>3109365511</v>
      </c>
      <c r="M6" s="109">
        <v>9741</v>
      </c>
      <c r="R6" s="147"/>
      <c r="S6" s="148"/>
      <c r="T6" s="16"/>
      <c r="U6" s="148"/>
      <c r="V6" s="149"/>
      <c r="W6" s="149"/>
      <c r="X6" s="149"/>
      <c r="Y6" s="148"/>
      <c r="Z6" s="148"/>
      <c r="AA6" s="148"/>
      <c r="AB6" s="148"/>
      <c r="AC6" s="165"/>
      <c r="AD6" s="166"/>
      <c r="AE6" s="167"/>
      <c r="AF6" s="168"/>
      <c r="AG6" s="182"/>
      <c r="AH6" s="16"/>
      <c r="AI6" s="183"/>
      <c r="AJ6" s="166"/>
      <c r="AK6" s="185"/>
      <c r="AL6" s="168"/>
      <c r="AM6" s="184"/>
      <c r="AN6" s="16"/>
      <c r="AO6" s="206"/>
      <c r="AP6" s="16"/>
      <c r="AQ6" s="16"/>
      <c r="AR6" s="16"/>
    </row>
    <row r="7" customHeight="1" spans="1:44">
      <c r="A7" s="35">
        <v>4</v>
      </c>
      <c r="B7" s="36" t="s">
        <v>218</v>
      </c>
      <c r="C7" s="39"/>
      <c r="D7" s="40" t="s">
        <v>219</v>
      </c>
      <c r="E7" s="37" t="s">
        <v>33</v>
      </c>
      <c r="F7" s="37">
        <v>56</v>
      </c>
      <c r="G7" s="37" t="s">
        <v>211</v>
      </c>
      <c r="H7" s="38">
        <v>44202</v>
      </c>
      <c r="I7" s="38">
        <v>44206</v>
      </c>
      <c r="J7" s="110">
        <f t="shared" si="0"/>
        <v>4</v>
      </c>
      <c r="K7" s="37" t="s">
        <v>220</v>
      </c>
      <c r="L7" s="108">
        <v>3554159751</v>
      </c>
      <c r="M7" s="109">
        <v>10686</v>
      </c>
      <c r="R7" s="147"/>
      <c r="S7" s="148"/>
      <c r="T7" s="16"/>
      <c r="U7" s="148"/>
      <c r="V7" s="149"/>
      <c r="W7" s="149"/>
      <c r="X7" s="149"/>
      <c r="Y7" s="148"/>
      <c r="Z7" s="148"/>
      <c r="AA7" s="148"/>
      <c r="AB7" s="148"/>
      <c r="AC7" s="165"/>
      <c r="AD7" s="166"/>
      <c r="AE7" s="167"/>
      <c r="AF7" s="168"/>
      <c r="AG7" s="182"/>
      <c r="AH7" s="16"/>
      <c r="AI7" s="170"/>
      <c r="AJ7" s="186"/>
      <c r="AK7" s="170"/>
      <c r="AL7" s="172"/>
      <c r="AM7" s="181"/>
      <c r="AN7" s="16"/>
      <c r="AO7" s="181"/>
      <c r="AP7" s="16"/>
      <c r="AQ7" s="16"/>
      <c r="AR7" s="16"/>
    </row>
    <row r="8" customHeight="1" spans="1:44">
      <c r="A8" s="35">
        <v>5</v>
      </c>
      <c r="B8" s="36" t="s">
        <v>221</v>
      </c>
      <c r="C8" s="39"/>
      <c r="D8" s="40" t="s">
        <v>214</v>
      </c>
      <c r="E8" s="37" t="s">
        <v>33</v>
      </c>
      <c r="F8" s="37">
        <v>14</v>
      </c>
      <c r="G8" s="37" t="s">
        <v>211</v>
      </c>
      <c r="H8" s="38">
        <v>44203</v>
      </c>
      <c r="I8" s="38">
        <v>44206</v>
      </c>
      <c r="J8" s="110">
        <f t="shared" si="0"/>
        <v>3</v>
      </c>
      <c r="K8" s="37" t="s">
        <v>220</v>
      </c>
      <c r="L8" s="108">
        <v>3155523363</v>
      </c>
      <c r="M8" s="109">
        <v>10102</v>
      </c>
      <c r="R8" s="147"/>
      <c r="S8" s="148"/>
      <c r="T8" s="16"/>
      <c r="U8" s="148"/>
      <c r="V8" s="149"/>
      <c r="W8" s="149"/>
      <c r="X8" s="149"/>
      <c r="Y8" s="148"/>
      <c r="Z8" s="148"/>
      <c r="AA8" s="148"/>
      <c r="AB8" s="148"/>
      <c r="AC8" s="165"/>
      <c r="AD8" s="166"/>
      <c r="AE8" s="167"/>
      <c r="AF8" s="168"/>
      <c r="AG8" s="182"/>
      <c r="AH8" s="16"/>
      <c r="AI8" s="170"/>
      <c r="AJ8" s="186"/>
      <c r="AK8" s="170"/>
      <c r="AL8" s="172"/>
      <c r="AM8" s="181"/>
      <c r="AN8" s="16"/>
      <c r="AO8" s="181"/>
      <c r="AP8" s="16"/>
      <c r="AQ8" s="16"/>
      <c r="AR8" s="16"/>
    </row>
    <row r="9" customHeight="1" spans="1:44">
      <c r="A9" s="35">
        <v>6</v>
      </c>
      <c r="B9" s="36" t="s">
        <v>222</v>
      </c>
      <c r="C9" s="39"/>
      <c r="D9" s="40" t="s">
        <v>214</v>
      </c>
      <c r="E9" s="37" t="s">
        <v>33</v>
      </c>
      <c r="F9" s="37">
        <v>18</v>
      </c>
      <c r="G9" s="37" t="s">
        <v>211</v>
      </c>
      <c r="H9" s="38">
        <v>44204</v>
      </c>
      <c r="I9" s="38">
        <v>44206</v>
      </c>
      <c r="J9" s="110">
        <f t="shared" si="0"/>
        <v>2</v>
      </c>
      <c r="K9" s="37" t="s">
        <v>215</v>
      </c>
      <c r="L9" s="108">
        <v>3425197880</v>
      </c>
      <c r="M9" s="109">
        <v>5144</v>
      </c>
      <c r="R9" s="147"/>
      <c r="S9" s="148"/>
      <c r="T9" s="16"/>
      <c r="U9" s="148"/>
      <c r="V9" s="149"/>
      <c r="W9" s="149"/>
      <c r="X9" s="149"/>
      <c r="Y9" s="148"/>
      <c r="Z9" s="148"/>
      <c r="AA9" s="148"/>
      <c r="AB9" s="148"/>
      <c r="AC9" s="165"/>
      <c r="AD9" s="166"/>
      <c r="AE9" s="167"/>
      <c r="AF9" s="168"/>
      <c r="AG9" s="182"/>
      <c r="AH9" s="16"/>
      <c r="AI9" s="167"/>
      <c r="AJ9" s="187"/>
      <c r="AK9" s="148"/>
      <c r="AL9" s="188"/>
      <c r="AM9" s="189"/>
      <c r="AN9" s="16"/>
      <c r="AO9" s="189"/>
      <c r="AP9" s="207"/>
      <c r="AQ9" s="16"/>
      <c r="AR9" s="16"/>
    </row>
    <row r="10" customHeight="1" spans="1:44">
      <c r="A10" s="35">
        <v>7</v>
      </c>
      <c r="B10" s="41" t="s">
        <v>223</v>
      </c>
      <c r="C10" s="40" t="s">
        <v>154</v>
      </c>
      <c r="D10" s="42"/>
      <c r="E10" s="37" t="s">
        <v>33</v>
      </c>
      <c r="F10" s="43">
        <v>38</v>
      </c>
      <c r="G10" s="38" t="s">
        <v>211</v>
      </c>
      <c r="H10" s="38">
        <v>44208</v>
      </c>
      <c r="I10" s="38">
        <v>44211</v>
      </c>
      <c r="J10" s="110">
        <f t="shared" si="0"/>
        <v>3</v>
      </c>
      <c r="K10" s="111" t="s">
        <v>224</v>
      </c>
      <c r="L10" s="108">
        <v>3160976030</v>
      </c>
      <c r="M10" s="112">
        <v>3721</v>
      </c>
      <c r="R10" s="147"/>
      <c r="S10" s="148"/>
      <c r="T10" s="16"/>
      <c r="U10" s="148"/>
      <c r="V10" s="149"/>
      <c r="W10" s="149"/>
      <c r="X10" s="149"/>
      <c r="Y10" s="148"/>
      <c r="Z10" s="148"/>
      <c r="AA10" s="148"/>
      <c r="AB10" s="148"/>
      <c r="AC10" s="165"/>
      <c r="AD10" s="166"/>
      <c r="AE10" s="167"/>
      <c r="AF10" s="168"/>
      <c r="AG10" s="182"/>
      <c r="AH10" s="16"/>
      <c r="AI10" s="167"/>
      <c r="AJ10" s="187"/>
      <c r="AK10" s="148"/>
      <c r="AL10" s="188"/>
      <c r="AM10" s="189"/>
      <c r="AN10" s="16"/>
      <c r="AO10" s="189"/>
      <c r="AP10" s="207"/>
      <c r="AQ10" s="16"/>
      <c r="AR10" s="16"/>
    </row>
    <row r="11" ht="18" customHeight="1" spans="1:44">
      <c r="A11" s="35">
        <v>8</v>
      </c>
      <c r="B11" s="44" t="s">
        <v>225</v>
      </c>
      <c r="C11" s="39"/>
      <c r="D11" s="40" t="s">
        <v>73</v>
      </c>
      <c r="E11" s="45" t="s">
        <v>32</v>
      </c>
      <c r="F11" s="46">
        <v>65</v>
      </c>
      <c r="G11" s="38" t="s">
        <v>211</v>
      </c>
      <c r="H11" s="38">
        <v>44208</v>
      </c>
      <c r="I11" s="38">
        <v>44212</v>
      </c>
      <c r="J11" s="110">
        <f t="shared" si="0"/>
        <v>4</v>
      </c>
      <c r="K11" s="111" t="s">
        <v>215</v>
      </c>
      <c r="L11" s="108">
        <v>35543555393</v>
      </c>
      <c r="M11" s="112">
        <v>16331</v>
      </c>
      <c r="R11" s="147"/>
      <c r="S11" s="150"/>
      <c r="T11" s="16"/>
      <c r="U11" s="151"/>
      <c r="V11" s="149"/>
      <c r="W11" s="149"/>
      <c r="X11" s="149"/>
      <c r="Y11" s="151"/>
      <c r="Z11" s="149"/>
      <c r="AA11" s="149"/>
      <c r="AB11" s="149"/>
      <c r="AC11" s="151"/>
      <c r="AD11" s="169"/>
      <c r="AE11" s="170"/>
      <c r="AF11" s="168"/>
      <c r="AG11" s="151"/>
      <c r="AH11" s="16"/>
      <c r="AI11" s="174"/>
      <c r="AJ11" s="187"/>
      <c r="AK11" s="148"/>
      <c r="AL11" s="188"/>
      <c r="AM11" s="189"/>
      <c r="AN11" s="16"/>
      <c r="AO11" s="189"/>
      <c r="AP11" s="207"/>
      <c r="AQ11" s="16"/>
      <c r="AR11" s="16"/>
    </row>
    <row r="12" customHeight="1" spans="1:44">
      <c r="A12" s="35">
        <v>9</v>
      </c>
      <c r="B12" s="44" t="s">
        <v>226</v>
      </c>
      <c r="C12" s="39"/>
      <c r="D12" s="40" t="s">
        <v>214</v>
      </c>
      <c r="E12" s="37" t="s">
        <v>33</v>
      </c>
      <c r="F12" s="46">
        <v>20</v>
      </c>
      <c r="G12" s="38" t="s">
        <v>211</v>
      </c>
      <c r="H12" s="38">
        <v>44212</v>
      </c>
      <c r="I12" s="38">
        <v>44215</v>
      </c>
      <c r="J12" s="113">
        <f t="shared" si="0"/>
        <v>3</v>
      </c>
      <c r="K12" s="111" t="s">
        <v>212</v>
      </c>
      <c r="L12" s="108">
        <v>3555110630</v>
      </c>
      <c r="M12" s="112">
        <v>9294</v>
      </c>
      <c r="R12" s="147"/>
      <c r="S12" s="152"/>
      <c r="T12" s="16"/>
      <c r="U12" s="153"/>
      <c r="V12" s="149"/>
      <c r="W12" s="149"/>
      <c r="X12" s="149"/>
      <c r="Y12" s="148"/>
      <c r="Z12" s="149"/>
      <c r="AA12" s="149"/>
      <c r="AB12" s="149"/>
      <c r="AC12" s="165"/>
      <c r="AD12" s="169"/>
      <c r="AE12" s="171"/>
      <c r="AF12" s="172"/>
      <c r="AG12" s="179"/>
      <c r="AH12" s="16"/>
      <c r="AI12" s="190"/>
      <c r="AJ12" s="187"/>
      <c r="AK12" s="148"/>
      <c r="AL12" s="188"/>
      <c r="AM12" s="189"/>
      <c r="AN12" s="16"/>
      <c r="AO12" s="189"/>
      <c r="AP12" s="207"/>
      <c r="AQ12" s="16"/>
      <c r="AR12" s="16"/>
    </row>
    <row r="13" customHeight="1" spans="1:44">
      <c r="A13" s="35">
        <v>10</v>
      </c>
      <c r="B13" s="41" t="s">
        <v>227</v>
      </c>
      <c r="C13" s="40"/>
      <c r="D13" s="42" t="s">
        <v>67</v>
      </c>
      <c r="E13" s="45" t="s">
        <v>33</v>
      </c>
      <c r="F13" s="46">
        <v>27</v>
      </c>
      <c r="G13" s="38" t="s">
        <v>211</v>
      </c>
      <c r="H13" s="38">
        <v>44218</v>
      </c>
      <c r="I13" s="38">
        <v>44221</v>
      </c>
      <c r="J13" s="113">
        <f t="shared" si="0"/>
        <v>3</v>
      </c>
      <c r="K13" s="111" t="s">
        <v>215</v>
      </c>
      <c r="L13" s="108">
        <v>3555655098</v>
      </c>
      <c r="M13" s="114">
        <v>9346</v>
      </c>
      <c r="R13" s="147"/>
      <c r="S13" s="152"/>
      <c r="T13" s="16"/>
      <c r="U13" s="153"/>
      <c r="V13" s="149"/>
      <c r="W13" s="149"/>
      <c r="X13" s="149"/>
      <c r="Y13" s="153"/>
      <c r="Z13" s="149"/>
      <c r="AA13" s="149"/>
      <c r="AB13" s="149"/>
      <c r="AC13" s="153"/>
      <c r="AD13" s="169"/>
      <c r="AE13" s="171"/>
      <c r="AF13" s="172"/>
      <c r="AG13" s="179"/>
      <c r="AH13" s="16"/>
      <c r="AI13" s="190"/>
      <c r="AJ13" s="187"/>
      <c r="AK13" s="148"/>
      <c r="AL13" s="188"/>
      <c r="AM13" s="189"/>
      <c r="AN13" s="16"/>
      <c r="AO13" s="189"/>
      <c r="AP13" s="207"/>
      <c r="AQ13" s="16"/>
      <c r="AR13" s="16"/>
    </row>
    <row r="14" customHeight="1" spans="1:44">
      <c r="A14" s="35">
        <v>11</v>
      </c>
      <c r="B14" s="44" t="s">
        <v>228</v>
      </c>
      <c r="C14" s="40" t="s">
        <v>229</v>
      </c>
      <c r="D14" s="42"/>
      <c r="E14" s="37" t="s">
        <v>33</v>
      </c>
      <c r="F14" s="47">
        <v>47</v>
      </c>
      <c r="G14" s="38" t="s">
        <v>211</v>
      </c>
      <c r="H14" s="38">
        <v>44217</v>
      </c>
      <c r="I14" s="38">
        <v>44221</v>
      </c>
      <c r="J14" s="113">
        <f t="shared" si="0"/>
        <v>4</v>
      </c>
      <c r="K14" s="111" t="s">
        <v>224</v>
      </c>
      <c r="L14" s="108">
        <v>3129766076</v>
      </c>
      <c r="M14" s="112">
        <v>13104</v>
      </c>
      <c r="R14" s="147"/>
      <c r="S14" s="152"/>
      <c r="T14" s="16"/>
      <c r="U14" s="153"/>
      <c r="V14" s="149"/>
      <c r="W14" s="149"/>
      <c r="X14" s="149"/>
      <c r="Y14" s="148"/>
      <c r="Z14" s="149"/>
      <c r="AA14" s="149"/>
      <c r="AB14" s="149"/>
      <c r="AC14" s="165"/>
      <c r="AD14" s="169"/>
      <c r="AE14" s="171"/>
      <c r="AF14" s="169"/>
      <c r="AG14" s="179"/>
      <c r="AH14" s="16"/>
      <c r="AI14" s="190"/>
      <c r="AJ14" s="187"/>
      <c r="AK14" s="148"/>
      <c r="AL14" s="188"/>
      <c r="AM14" s="189"/>
      <c r="AN14" s="16"/>
      <c r="AO14" s="189"/>
      <c r="AP14" s="207"/>
      <c r="AQ14" s="16"/>
      <c r="AR14" s="16"/>
    </row>
    <row r="15" customHeight="1" spans="1:44">
      <c r="A15" s="35">
        <v>12</v>
      </c>
      <c r="B15" s="44" t="s">
        <v>230</v>
      </c>
      <c r="C15" s="39"/>
      <c r="D15" s="40" t="s">
        <v>214</v>
      </c>
      <c r="E15" s="45" t="s">
        <v>33</v>
      </c>
      <c r="F15" s="47">
        <v>14</v>
      </c>
      <c r="G15" s="38" t="s">
        <v>211</v>
      </c>
      <c r="H15" s="38">
        <v>44218</v>
      </c>
      <c r="I15" s="38">
        <v>44220</v>
      </c>
      <c r="J15" s="113">
        <f t="shared" si="0"/>
        <v>2</v>
      </c>
      <c r="K15" s="111" t="s">
        <v>224</v>
      </c>
      <c r="L15" s="108">
        <v>3555119388</v>
      </c>
      <c r="M15" s="112">
        <v>6303</v>
      </c>
      <c r="R15" s="147"/>
      <c r="S15" s="152"/>
      <c r="T15" s="16"/>
      <c r="U15" s="153"/>
      <c r="V15" s="149"/>
      <c r="W15" s="149"/>
      <c r="X15" s="149"/>
      <c r="Y15" s="148"/>
      <c r="Z15" s="149"/>
      <c r="AA15" s="149"/>
      <c r="AB15" s="149"/>
      <c r="AC15" s="165"/>
      <c r="AD15" s="169"/>
      <c r="AE15" s="171"/>
      <c r="AF15" s="172"/>
      <c r="AG15" s="189"/>
      <c r="AH15" s="16"/>
      <c r="AI15" s="191"/>
      <c r="AJ15" s="166"/>
      <c r="AK15" s="191"/>
      <c r="AL15" s="168"/>
      <c r="AM15" s="192"/>
      <c r="AN15" s="16"/>
      <c r="AO15" s="192"/>
      <c r="AP15" s="207"/>
      <c r="AQ15" s="16"/>
      <c r="AR15" s="16"/>
    </row>
    <row r="16" customHeight="1" spans="1:44">
      <c r="A16" s="35">
        <v>13</v>
      </c>
      <c r="B16" s="41" t="s">
        <v>231</v>
      </c>
      <c r="C16" s="40"/>
      <c r="D16" s="42" t="s">
        <v>67</v>
      </c>
      <c r="E16" s="48" t="s">
        <v>33</v>
      </c>
      <c r="F16" s="49">
        <v>30</v>
      </c>
      <c r="G16" s="38" t="s">
        <v>211</v>
      </c>
      <c r="H16" s="38">
        <v>44218</v>
      </c>
      <c r="I16" s="38">
        <v>44221</v>
      </c>
      <c r="J16" s="113">
        <f t="shared" si="0"/>
        <v>3</v>
      </c>
      <c r="K16" s="111" t="s">
        <v>224</v>
      </c>
      <c r="L16" s="108">
        <v>3555157891</v>
      </c>
      <c r="M16" s="114">
        <v>10957</v>
      </c>
      <c r="R16" s="147"/>
      <c r="S16" s="152"/>
      <c r="T16" s="16"/>
      <c r="U16" s="153"/>
      <c r="V16" s="149"/>
      <c r="W16" s="149"/>
      <c r="X16" s="149"/>
      <c r="Y16" s="148"/>
      <c r="Z16" s="149"/>
      <c r="AA16" s="149"/>
      <c r="AB16" s="149"/>
      <c r="AC16" s="165"/>
      <c r="AD16" s="169"/>
      <c r="AE16" s="171"/>
      <c r="AF16" s="172"/>
      <c r="AG16" s="189"/>
      <c r="AH16" s="16"/>
      <c r="AI16" s="191"/>
      <c r="AJ16" s="166"/>
      <c r="AK16" s="191"/>
      <c r="AL16" s="168"/>
      <c r="AM16" s="192"/>
      <c r="AN16" s="16"/>
      <c r="AO16" s="192"/>
      <c r="AP16" s="207"/>
      <c r="AQ16" s="16"/>
      <c r="AR16" s="16"/>
    </row>
    <row r="17" customHeight="1" spans="1:44">
      <c r="A17" s="35">
        <v>14</v>
      </c>
      <c r="B17" s="44" t="s">
        <v>232</v>
      </c>
      <c r="C17" s="40"/>
      <c r="D17" s="42" t="s">
        <v>67</v>
      </c>
      <c r="E17" s="48" t="s">
        <v>33</v>
      </c>
      <c r="F17" s="49">
        <v>21</v>
      </c>
      <c r="G17" s="38" t="s">
        <v>211</v>
      </c>
      <c r="H17" s="38">
        <v>44219</v>
      </c>
      <c r="I17" s="38">
        <v>44221</v>
      </c>
      <c r="J17" s="113">
        <f t="shared" si="0"/>
        <v>2</v>
      </c>
      <c r="K17" s="111" t="s">
        <v>233</v>
      </c>
      <c r="L17" s="108">
        <v>3555260975</v>
      </c>
      <c r="M17" s="114">
        <v>7948</v>
      </c>
      <c r="R17" s="154"/>
      <c r="S17" s="152"/>
      <c r="T17" s="16"/>
      <c r="U17" s="153"/>
      <c r="V17" s="155"/>
      <c r="W17" s="155"/>
      <c r="X17" s="155"/>
      <c r="Y17" s="148"/>
      <c r="Z17" s="155"/>
      <c r="AA17" s="155"/>
      <c r="AB17" s="155"/>
      <c r="AC17" s="155"/>
      <c r="AD17" s="169"/>
      <c r="AE17" s="171"/>
      <c r="AF17" s="172"/>
      <c r="AG17" s="189"/>
      <c r="AH17" s="16"/>
      <c r="AI17" s="16"/>
      <c r="AJ17" s="16"/>
      <c r="AK17" s="16"/>
      <c r="AL17" s="168"/>
      <c r="AM17" s="192"/>
      <c r="AN17" s="16"/>
      <c r="AO17" s="192"/>
      <c r="AP17" s="207"/>
      <c r="AQ17" s="16"/>
      <c r="AR17" s="16"/>
    </row>
    <row r="18" customHeight="1" spans="1:44">
      <c r="A18" s="35">
        <v>15</v>
      </c>
      <c r="B18" s="48" t="s">
        <v>234</v>
      </c>
      <c r="C18" s="39"/>
      <c r="D18" s="40" t="s">
        <v>214</v>
      </c>
      <c r="E18" s="48" t="s">
        <v>33</v>
      </c>
      <c r="F18" s="49">
        <v>15</v>
      </c>
      <c r="G18" s="38" t="s">
        <v>211</v>
      </c>
      <c r="H18" s="38">
        <v>44221</v>
      </c>
      <c r="I18" s="38">
        <v>44223</v>
      </c>
      <c r="J18" s="113">
        <f t="shared" si="0"/>
        <v>2</v>
      </c>
      <c r="K18" s="111" t="s">
        <v>220</v>
      </c>
      <c r="L18" s="115"/>
      <c r="M18" s="112">
        <v>8605</v>
      </c>
      <c r="R18" s="154"/>
      <c r="S18" s="152"/>
      <c r="T18" s="16"/>
      <c r="U18" s="153"/>
      <c r="V18" s="155"/>
      <c r="W18" s="155"/>
      <c r="X18" s="155"/>
      <c r="Y18" s="148"/>
      <c r="Z18" s="155"/>
      <c r="AA18" s="155"/>
      <c r="AB18" s="155"/>
      <c r="AC18" s="155"/>
      <c r="AD18" s="169"/>
      <c r="AE18" s="171"/>
      <c r="AF18" s="172"/>
      <c r="AG18" s="189"/>
      <c r="AH18" s="16"/>
      <c r="AI18" s="191"/>
      <c r="AJ18" s="166"/>
      <c r="AK18" s="191"/>
      <c r="AL18" s="168"/>
      <c r="AM18" s="192"/>
      <c r="AN18" s="16"/>
      <c r="AO18" s="192"/>
      <c r="AP18" s="207"/>
      <c r="AQ18" s="16"/>
      <c r="AR18" s="16"/>
    </row>
    <row r="19" customHeight="1" spans="1:44">
      <c r="A19" s="35">
        <v>16</v>
      </c>
      <c r="B19" s="50" t="s">
        <v>235</v>
      </c>
      <c r="C19" s="39"/>
      <c r="D19" s="40" t="s">
        <v>214</v>
      </c>
      <c r="E19" s="51" t="s">
        <v>33</v>
      </c>
      <c r="F19" s="46">
        <v>14</v>
      </c>
      <c r="G19" s="38" t="s">
        <v>211</v>
      </c>
      <c r="H19" s="38">
        <v>44224</v>
      </c>
      <c r="I19" s="38">
        <v>44226</v>
      </c>
      <c r="J19" s="113">
        <f t="shared" si="0"/>
        <v>2</v>
      </c>
      <c r="K19" s="111" t="s">
        <v>224</v>
      </c>
      <c r="L19" s="116">
        <v>3160976039</v>
      </c>
      <c r="M19" s="112">
        <v>9656</v>
      </c>
      <c r="R19" s="147"/>
      <c r="S19" s="152"/>
      <c r="T19" s="16"/>
      <c r="U19" s="153"/>
      <c r="V19" s="148"/>
      <c r="W19" s="148"/>
      <c r="X19" s="148"/>
      <c r="Y19" s="148"/>
      <c r="Z19" s="149"/>
      <c r="AA19" s="149"/>
      <c r="AB19" s="149"/>
      <c r="AC19" s="148"/>
      <c r="AD19" s="166"/>
      <c r="AE19" s="171"/>
      <c r="AF19" s="172"/>
      <c r="AG19" s="193"/>
      <c r="AH19" s="16"/>
      <c r="AI19" s="191"/>
      <c r="AJ19" s="166"/>
      <c r="AK19" s="191"/>
      <c r="AL19" s="168"/>
      <c r="AM19" s="192"/>
      <c r="AN19" s="16"/>
      <c r="AO19" s="192"/>
      <c r="AP19" s="207"/>
      <c r="AQ19" s="16"/>
      <c r="AR19" s="16"/>
    </row>
    <row r="20" customHeight="1" spans="1:44">
      <c r="A20" s="35">
        <v>17</v>
      </c>
      <c r="B20" s="45" t="s">
        <v>236</v>
      </c>
      <c r="C20" s="39"/>
      <c r="D20" s="40" t="s">
        <v>214</v>
      </c>
      <c r="E20" s="45" t="s">
        <v>32</v>
      </c>
      <c r="F20" s="45">
        <v>30</v>
      </c>
      <c r="G20" s="52" t="s">
        <v>211</v>
      </c>
      <c r="H20" s="38">
        <v>44225</v>
      </c>
      <c r="I20" s="38">
        <v>44226</v>
      </c>
      <c r="J20" s="113">
        <f t="shared" si="0"/>
        <v>1</v>
      </c>
      <c r="K20" s="45" t="s">
        <v>237</v>
      </c>
      <c r="L20" s="117">
        <v>3555471015</v>
      </c>
      <c r="M20" s="112">
        <v>4007</v>
      </c>
      <c r="R20" s="147"/>
      <c r="S20" s="152"/>
      <c r="T20" s="16"/>
      <c r="U20" s="153"/>
      <c r="V20" s="148"/>
      <c r="W20" s="148"/>
      <c r="X20" s="148"/>
      <c r="Y20" s="148"/>
      <c r="Z20" s="149"/>
      <c r="AA20" s="149"/>
      <c r="AB20" s="149"/>
      <c r="AC20" s="148"/>
      <c r="AD20" s="166"/>
      <c r="AE20" s="171"/>
      <c r="AF20" s="172"/>
      <c r="AG20" s="189"/>
      <c r="AH20" s="16"/>
      <c r="AI20" s="191"/>
      <c r="AJ20" s="166"/>
      <c r="AK20" s="191"/>
      <c r="AL20" s="168"/>
      <c r="AM20" s="192"/>
      <c r="AN20" s="16"/>
      <c r="AO20" s="192"/>
      <c r="AP20" s="207"/>
      <c r="AQ20" s="16"/>
      <c r="AR20" s="16"/>
    </row>
    <row r="21" customHeight="1" spans="1:44">
      <c r="A21" s="35">
        <v>18</v>
      </c>
      <c r="B21" s="50" t="s">
        <v>238</v>
      </c>
      <c r="C21" s="39"/>
      <c r="D21" s="40" t="s">
        <v>239</v>
      </c>
      <c r="E21" s="51" t="s">
        <v>32</v>
      </c>
      <c r="F21" s="46">
        <v>30</v>
      </c>
      <c r="G21" s="38" t="s">
        <v>240</v>
      </c>
      <c r="H21" s="38">
        <v>44194</v>
      </c>
      <c r="I21" s="38">
        <v>44205</v>
      </c>
      <c r="J21" s="113">
        <f t="shared" si="0"/>
        <v>11</v>
      </c>
      <c r="K21" s="111" t="s">
        <v>220</v>
      </c>
      <c r="L21" s="116">
        <v>3555062138</v>
      </c>
      <c r="M21" s="118">
        <v>25000</v>
      </c>
      <c r="R21" s="147"/>
      <c r="S21" s="152"/>
      <c r="T21" s="16"/>
      <c r="U21" s="153"/>
      <c r="V21" s="148"/>
      <c r="W21" s="148"/>
      <c r="X21" s="148"/>
      <c r="Y21" s="148"/>
      <c r="Z21" s="149"/>
      <c r="AA21" s="149"/>
      <c r="AB21" s="149"/>
      <c r="AC21" s="148"/>
      <c r="AD21" s="166"/>
      <c r="AE21" s="171"/>
      <c r="AF21" s="168"/>
      <c r="AG21" s="193"/>
      <c r="AH21" s="16"/>
      <c r="AI21" s="191"/>
      <c r="AJ21" s="166"/>
      <c r="AK21" s="191"/>
      <c r="AL21" s="168"/>
      <c r="AM21" s="192"/>
      <c r="AN21" s="16"/>
      <c r="AO21" s="192"/>
      <c r="AP21" s="207"/>
      <c r="AQ21" s="16"/>
      <c r="AR21" s="16"/>
    </row>
    <row r="22" customHeight="1" spans="1:44">
      <c r="A22" s="35">
        <v>19</v>
      </c>
      <c r="B22" s="50" t="s">
        <v>241</v>
      </c>
      <c r="C22" s="39"/>
      <c r="D22" s="40" t="s">
        <v>239</v>
      </c>
      <c r="E22" s="51" t="s">
        <v>32</v>
      </c>
      <c r="F22" s="46">
        <v>60</v>
      </c>
      <c r="G22" s="38" t="s">
        <v>240</v>
      </c>
      <c r="H22" s="38">
        <v>44195</v>
      </c>
      <c r="I22" s="38">
        <v>44205</v>
      </c>
      <c r="J22" s="113">
        <f t="shared" si="0"/>
        <v>10</v>
      </c>
      <c r="K22" s="111" t="s">
        <v>224</v>
      </c>
      <c r="L22" s="116">
        <v>3555252716</v>
      </c>
      <c r="M22" s="118">
        <v>25000</v>
      </c>
      <c r="R22" s="147"/>
      <c r="S22" s="152"/>
      <c r="T22" s="16"/>
      <c r="U22" s="153"/>
      <c r="V22" s="148"/>
      <c r="W22" s="148"/>
      <c r="X22" s="148"/>
      <c r="Y22" s="148"/>
      <c r="Z22" s="149"/>
      <c r="AA22" s="149"/>
      <c r="AB22" s="149"/>
      <c r="AC22" s="148"/>
      <c r="AD22" s="166"/>
      <c r="AE22" s="171"/>
      <c r="AF22" s="168"/>
      <c r="AG22" s="194"/>
      <c r="AH22" s="16"/>
      <c r="AI22" s="174"/>
      <c r="AJ22" s="156"/>
      <c r="AK22" s="156"/>
      <c r="AL22" s="167"/>
      <c r="AM22" s="189"/>
      <c r="AN22" s="16"/>
      <c r="AO22" s="189"/>
      <c r="AP22" s="207"/>
      <c r="AQ22" s="16"/>
      <c r="AR22" s="16"/>
    </row>
    <row r="23" customHeight="1" spans="1:44">
      <c r="A23" s="35">
        <v>20</v>
      </c>
      <c r="B23" s="50" t="s">
        <v>218</v>
      </c>
      <c r="C23" s="39"/>
      <c r="D23" s="40" t="s">
        <v>219</v>
      </c>
      <c r="E23" s="51" t="s">
        <v>33</v>
      </c>
      <c r="F23" s="46">
        <v>50</v>
      </c>
      <c r="G23" s="38" t="s">
        <v>240</v>
      </c>
      <c r="H23" s="38">
        <v>44196</v>
      </c>
      <c r="I23" s="38">
        <v>44200</v>
      </c>
      <c r="J23" s="113">
        <f t="shared" si="0"/>
        <v>4</v>
      </c>
      <c r="K23" s="111" t="s">
        <v>220</v>
      </c>
      <c r="L23" s="116">
        <v>3129712622</v>
      </c>
      <c r="M23" s="118">
        <v>8975</v>
      </c>
      <c r="R23" s="147"/>
      <c r="S23" s="152"/>
      <c r="T23" s="16"/>
      <c r="U23" s="153"/>
      <c r="V23" s="148"/>
      <c r="W23" s="148"/>
      <c r="X23" s="148"/>
      <c r="Y23" s="148"/>
      <c r="Z23" s="149"/>
      <c r="AA23" s="149"/>
      <c r="AB23" s="149"/>
      <c r="AC23" s="148"/>
      <c r="AD23" s="166"/>
      <c r="AE23" s="171"/>
      <c r="AF23" s="168"/>
      <c r="AG23" s="194"/>
      <c r="AH23" s="16"/>
      <c r="AI23" s="174"/>
      <c r="AJ23" s="156"/>
      <c r="AK23" s="156"/>
      <c r="AL23" s="167"/>
      <c r="AM23" s="189"/>
      <c r="AN23" s="16"/>
      <c r="AO23" s="189"/>
      <c r="AP23" s="207"/>
      <c r="AQ23" s="16"/>
      <c r="AR23" s="16"/>
    </row>
    <row r="24" customHeight="1" spans="1:44">
      <c r="A24" s="35">
        <v>21</v>
      </c>
      <c r="B24" s="50" t="s">
        <v>242</v>
      </c>
      <c r="C24" s="39"/>
      <c r="D24" s="40" t="s">
        <v>214</v>
      </c>
      <c r="E24" s="51" t="s">
        <v>33</v>
      </c>
      <c r="F24" s="46">
        <v>14</v>
      </c>
      <c r="G24" s="38" t="s">
        <v>240</v>
      </c>
      <c r="H24" s="38">
        <v>44200</v>
      </c>
      <c r="I24" s="38">
        <v>44202</v>
      </c>
      <c r="J24" s="113">
        <f t="shared" si="0"/>
        <v>2</v>
      </c>
      <c r="K24" s="111" t="s">
        <v>215</v>
      </c>
      <c r="L24" s="116">
        <v>3482176454</v>
      </c>
      <c r="M24" s="118">
        <v>9266</v>
      </c>
      <c r="R24" s="147"/>
      <c r="S24" s="156"/>
      <c r="T24" s="16"/>
      <c r="U24" s="148"/>
      <c r="V24" s="149"/>
      <c r="W24" s="149"/>
      <c r="X24" s="149"/>
      <c r="Y24" s="148"/>
      <c r="Z24" s="149"/>
      <c r="AA24" s="149"/>
      <c r="AB24" s="149"/>
      <c r="AC24" s="148"/>
      <c r="AD24" s="166"/>
      <c r="AE24" s="173"/>
      <c r="AF24" s="168"/>
      <c r="AG24" s="189"/>
      <c r="AH24" s="16"/>
      <c r="AI24" s="174"/>
      <c r="AJ24" s="156"/>
      <c r="AK24" s="156"/>
      <c r="AL24" s="167"/>
      <c r="AM24" s="189"/>
      <c r="AN24" s="16"/>
      <c r="AO24" s="189"/>
      <c r="AP24" s="207"/>
      <c r="AQ24" s="16"/>
      <c r="AR24" s="16"/>
    </row>
    <row r="25" customHeight="1" spans="1:42">
      <c r="A25" s="35">
        <v>22</v>
      </c>
      <c r="B25" s="36" t="s">
        <v>243</v>
      </c>
      <c r="C25" s="39"/>
      <c r="D25" s="37" t="s">
        <v>244</v>
      </c>
      <c r="E25" s="37" t="s">
        <v>33</v>
      </c>
      <c r="F25" s="37">
        <v>50</v>
      </c>
      <c r="G25" s="37" t="s">
        <v>240</v>
      </c>
      <c r="H25" s="38">
        <v>44201</v>
      </c>
      <c r="I25" s="38">
        <v>44203</v>
      </c>
      <c r="J25" s="113">
        <f t="shared" si="0"/>
        <v>2</v>
      </c>
      <c r="K25" s="37" t="s">
        <v>224</v>
      </c>
      <c r="L25" s="108">
        <v>3116114993</v>
      </c>
      <c r="M25" s="118">
        <v>6893</v>
      </c>
      <c r="N25" s="66"/>
      <c r="O25" s="66"/>
      <c r="P25" s="64"/>
      <c r="R25" s="62"/>
      <c r="S25" s="157"/>
      <c r="X25" s="158"/>
      <c r="Y25" s="162"/>
      <c r="Z25" s="162"/>
      <c r="AA25" s="174"/>
      <c r="AB25" s="149"/>
      <c r="AC25" s="149"/>
      <c r="AD25" s="149"/>
      <c r="AE25" s="149"/>
      <c r="AF25" s="149"/>
      <c r="AG25" s="149"/>
      <c r="AH25" s="149"/>
      <c r="AI25" s="174"/>
      <c r="AJ25" s="156"/>
      <c r="AK25" s="195"/>
      <c r="AL25" s="167"/>
      <c r="AM25" s="189"/>
      <c r="AN25" s="16"/>
      <c r="AO25" s="189"/>
      <c r="AP25" s="208"/>
    </row>
    <row r="26" customHeight="1" spans="1:42">
      <c r="A26" s="35">
        <v>23</v>
      </c>
      <c r="B26" s="36" t="s">
        <v>245</v>
      </c>
      <c r="C26" s="37" t="s">
        <v>229</v>
      </c>
      <c r="D26" s="37"/>
      <c r="E26" s="37" t="s">
        <v>33</v>
      </c>
      <c r="F26" s="37">
        <v>65</v>
      </c>
      <c r="G26" s="37" t="s">
        <v>240</v>
      </c>
      <c r="H26" s="38">
        <v>44205</v>
      </c>
      <c r="I26" s="38">
        <v>44210</v>
      </c>
      <c r="J26" s="113">
        <f t="shared" si="0"/>
        <v>5</v>
      </c>
      <c r="K26" s="37" t="s">
        <v>246</v>
      </c>
      <c r="L26" s="108">
        <v>3555019041</v>
      </c>
      <c r="M26" s="118">
        <v>9236</v>
      </c>
      <c r="N26" s="66"/>
      <c r="O26" s="66"/>
      <c r="P26" s="64"/>
      <c r="R26" s="62"/>
      <c r="S26" s="157"/>
      <c r="X26" s="158"/>
      <c r="Y26" s="162"/>
      <c r="Z26" s="162"/>
      <c r="AA26" s="174"/>
      <c r="AB26" s="149"/>
      <c r="AC26" s="149"/>
      <c r="AD26" s="149"/>
      <c r="AE26" s="149"/>
      <c r="AF26" s="149"/>
      <c r="AG26" s="149"/>
      <c r="AH26" s="149"/>
      <c r="AI26" s="174"/>
      <c r="AJ26" s="156"/>
      <c r="AK26" s="195"/>
      <c r="AL26" s="167"/>
      <c r="AM26" s="189"/>
      <c r="AN26" s="16"/>
      <c r="AO26" s="189"/>
      <c r="AP26" s="208"/>
    </row>
    <row r="27" customHeight="1" spans="1:42">
      <c r="A27" s="35">
        <v>24</v>
      </c>
      <c r="B27" s="36" t="s">
        <v>247</v>
      </c>
      <c r="C27" s="39"/>
      <c r="D27" s="37" t="s">
        <v>214</v>
      </c>
      <c r="E27" s="37" t="s">
        <v>32</v>
      </c>
      <c r="F27" s="37">
        <v>20</v>
      </c>
      <c r="G27" s="37" t="s">
        <v>240</v>
      </c>
      <c r="H27" s="38">
        <v>44207</v>
      </c>
      <c r="I27" s="38">
        <v>44208</v>
      </c>
      <c r="J27" s="113">
        <f t="shared" ref="J27:J41" si="1">I27-H27</f>
        <v>1</v>
      </c>
      <c r="K27" s="37" t="s">
        <v>224</v>
      </c>
      <c r="L27" s="108">
        <v>34695473529</v>
      </c>
      <c r="M27" s="118">
        <v>7044</v>
      </c>
      <c r="N27" s="66"/>
      <c r="O27" s="66"/>
      <c r="P27" s="64"/>
      <c r="R27" s="62"/>
      <c r="S27" s="157"/>
      <c r="X27" s="158"/>
      <c r="Y27" s="162"/>
      <c r="Z27" s="162"/>
      <c r="AA27" s="174"/>
      <c r="AB27" s="149"/>
      <c r="AC27" s="149"/>
      <c r="AD27" s="149"/>
      <c r="AE27" s="149"/>
      <c r="AF27" s="149"/>
      <c r="AG27" s="149"/>
      <c r="AH27" s="149"/>
      <c r="AI27" s="174"/>
      <c r="AJ27" s="156"/>
      <c r="AK27" s="195"/>
      <c r="AL27" s="167"/>
      <c r="AM27" s="189"/>
      <c r="AN27" s="16"/>
      <c r="AO27" s="189"/>
      <c r="AP27" s="208"/>
    </row>
    <row r="28" customHeight="1" spans="1:42">
      <c r="A28" s="35">
        <v>25</v>
      </c>
      <c r="B28" s="36" t="s">
        <v>248</v>
      </c>
      <c r="C28" s="37" t="s">
        <v>249</v>
      </c>
      <c r="D28" s="37"/>
      <c r="E28" s="37" t="s">
        <v>33</v>
      </c>
      <c r="F28" s="37">
        <v>20</v>
      </c>
      <c r="G28" s="37" t="s">
        <v>240</v>
      </c>
      <c r="H28" s="38">
        <v>44205</v>
      </c>
      <c r="I28" s="38">
        <v>44207</v>
      </c>
      <c r="J28" s="113">
        <f t="shared" si="1"/>
        <v>2</v>
      </c>
      <c r="K28" s="37" t="s">
        <v>250</v>
      </c>
      <c r="L28" s="108">
        <v>3555110047</v>
      </c>
      <c r="M28" s="118">
        <v>2823</v>
      </c>
      <c r="N28" s="66"/>
      <c r="O28" s="66"/>
      <c r="P28" s="64"/>
      <c r="R28" s="62"/>
      <c r="S28" s="157"/>
      <c r="X28" s="158"/>
      <c r="Y28" s="162"/>
      <c r="Z28" s="162"/>
      <c r="AA28" s="174"/>
      <c r="AB28" s="149"/>
      <c r="AC28" s="149"/>
      <c r="AD28" s="149"/>
      <c r="AE28" s="149"/>
      <c r="AF28" s="149"/>
      <c r="AG28" s="149"/>
      <c r="AH28" s="149"/>
      <c r="AI28" s="174"/>
      <c r="AJ28" s="156"/>
      <c r="AK28" s="195"/>
      <c r="AL28" s="167"/>
      <c r="AM28" s="189"/>
      <c r="AN28" s="16"/>
      <c r="AO28" s="189"/>
      <c r="AP28" s="208"/>
    </row>
    <row r="29" customHeight="1" spans="1:42">
      <c r="A29" s="35">
        <v>26</v>
      </c>
      <c r="B29" s="36" t="s">
        <v>251</v>
      </c>
      <c r="C29" s="37" t="s">
        <v>252</v>
      </c>
      <c r="D29" s="37"/>
      <c r="E29" s="37" t="s">
        <v>32</v>
      </c>
      <c r="F29" s="37">
        <v>80</v>
      </c>
      <c r="G29" s="37" t="s">
        <v>240</v>
      </c>
      <c r="H29" s="38">
        <v>44208</v>
      </c>
      <c r="I29" s="38">
        <v>44209</v>
      </c>
      <c r="J29" s="113">
        <f t="shared" si="1"/>
        <v>1</v>
      </c>
      <c r="K29" s="37" t="s">
        <v>253</v>
      </c>
      <c r="L29" s="108">
        <v>3129734718</v>
      </c>
      <c r="M29" s="118">
        <v>10502</v>
      </c>
      <c r="N29" s="66"/>
      <c r="O29" s="66"/>
      <c r="P29" s="64"/>
      <c r="R29" s="62"/>
      <c r="S29" s="157"/>
      <c r="X29" s="158"/>
      <c r="Y29" s="162"/>
      <c r="Z29" s="162"/>
      <c r="AA29" s="174"/>
      <c r="AB29" s="149"/>
      <c r="AC29" s="149"/>
      <c r="AD29" s="149"/>
      <c r="AE29" s="149"/>
      <c r="AF29" s="149"/>
      <c r="AG29" s="149"/>
      <c r="AH29" s="149"/>
      <c r="AI29" s="174"/>
      <c r="AJ29" s="156"/>
      <c r="AK29" s="195"/>
      <c r="AL29" s="167"/>
      <c r="AM29" s="189"/>
      <c r="AN29" s="16"/>
      <c r="AO29" s="189"/>
      <c r="AP29" s="208"/>
    </row>
    <row r="30" customHeight="1" spans="1:42">
      <c r="A30" s="35">
        <v>27</v>
      </c>
      <c r="B30" s="36" t="s">
        <v>254</v>
      </c>
      <c r="C30" s="39"/>
      <c r="D30" s="37" t="s">
        <v>219</v>
      </c>
      <c r="E30" s="37" t="s">
        <v>32</v>
      </c>
      <c r="F30" s="37">
        <v>55</v>
      </c>
      <c r="G30" s="37" t="s">
        <v>240</v>
      </c>
      <c r="H30" s="38">
        <v>44207</v>
      </c>
      <c r="I30" s="38">
        <v>44211</v>
      </c>
      <c r="J30" s="113">
        <f t="shared" si="1"/>
        <v>4</v>
      </c>
      <c r="K30" s="37" t="s">
        <v>224</v>
      </c>
      <c r="L30" s="108">
        <v>3555120663</v>
      </c>
      <c r="M30" s="118">
        <v>19482</v>
      </c>
      <c r="N30" s="66"/>
      <c r="O30" s="66"/>
      <c r="P30" s="64"/>
      <c r="R30" s="62"/>
      <c r="S30" s="157"/>
      <c r="X30" s="158"/>
      <c r="Y30" s="162"/>
      <c r="Z30" s="162"/>
      <c r="AA30" s="174"/>
      <c r="AB30" s="149"/>
      <c r="AC30" s="149"/>
      <c r="AD30" s="149"/>
      <c r="AE30" s="149"/>
      <c r="AF30" s="149"/>
      <c r="AG30" s="149"/>
      <c r="AH30" s="149"/>
      <c r="AI30" s="174"/>
      <c r="AJ30" s="156"/>
      <c r="AK30" s="195"/>
      <c r="AL30" s="167"/>
      <c r="AM30" s="189"/>
      <c r="AN30" s="16"/>
      <c r="AO30" s="189"/>
      <c r="AP30" s="208"/>
    </row>
    <row r="31" customHeight="1" spans="1:42">
      <c r="A31" s="35">
        <v>28</v>
      </c>
      <c r="B31" s="36" t="s">
        <v>255</v>
      </c>
      <c r="C31" s="40" t="s">
        <v>155</v>
      </c>
      <c r="D31" s="37"/>
      <c r="E31" s="37" t="s">
        <v>33</v>
      </c>
      <c r="F31" s="37">
        <v>42</v>
      </c>
      <c r="G31" s="37" t="s">
        <v>240</v>
      </c>
      <c r="H31" s="38">
        <v>44209</v>
      </c>
      <c r="I31" s="38">
        <v>44211</v>
      </c>
      <c r="J31" s="113">
        <f t="shared" si="1"/>
        <v>2</v>
      </c>
      <c r="K31" s="37" t="s">
        <v>224</v>
      </c>
      <c r="L31" s="108">
        <v>3446786450</v>
      </c>
      <c r="M31" s="118">
        <v>2968</v>
      </c>
      <c r="N31" s="66"/>
      <c r="O31" s="66"/>
      <c r="P31" s="64"/>
      <c r="R31" s="62"/>
      <c r="S31" s="157"/>
      <c r="X31" s="158"/>
      <c r="Y31" s="162"/>
      <c r="Z31" s="162"/>
      <c r="AA31" s="174"/>
      <c r="AB31" s="149"/>
      <c r="AC31" s="149"/>
      <c r="AD31" s="149"/>
      <c r="AE31" s="149"/>
      <c r="AF31" s="149"/>
      <c r="AG31" s="149"/>
      <c r="AH31" s="149"/>
      <c r="AI31" s="174"/>
      <c r="AJ31" s="156"/>
      <c r="AK31" s="195"/>
      <c r="AL31" s="167"/>
      <c r="AM31" s="189"/>
      <c r="AN31" s="16"/>
      <c r="AO31" s="189"/>
      <c r="AP31" s="208"/>
    </row>
    <row r="32" customHeight="1" spans="1:42">
      <c r="A32" s="35">
        <v>29</v>
      </c>
      <c r="B32" s="36" t="s">
        <v>256</v>
      </c>
      <c r="C32" s="37" t="s">
        <v>257</v>
      </c>
      <c r="D32" s="37"/>
      <c r="E32" s="37" t="s">
        <v>33</v>
      </c>
      <c r="F32" s="37">
        <v>42</v>
      </c>
      <c r="G32" s="37" t="s">
        <v>240</v>
      </c>
      <c r="H32" s="38">
        <v>44206</v>
      </c>
      <c r="I32" s="38">
        <v>44214</v>
      </c>
      <c r="J32" s="113">
        <f t="shared" si="1"/>
        <v>8</v>
      </c>
      <c r="K32" s="37" t="s">
        <v>220</v>
      </c>
      <c r="L32" s="108">
        <v>3555101981</v>
      </c>
      <c r="M32" s="118">
        <v>10771</v>
      </c>
      <c r="N32" s="66"/>
      <c r="O32" s="66"/>
      <c r="P32" s="64"/>
      <c r="R32" s="62"/>
      <c r="S32" s="157"/>
      <c r="X32" s="158"/>
      <c r="Y32" s="162"/>
      <c r="Z32" s="162"/>
      <c r="AA32" s="174"/>
      <c r="AB32" s="149"/>
      <c r="AC32" s="149"/>
      <c r="AD32" s="149"/>
      <c r="AE32" s="149"/>
      <c r="AF32" s="149"/>
      <c r="AG32" s="149"/>
      <c r="AH32" s="149"/>
      <c r="AI32" s="174"/>
      <c r="AJ32" s="156"/>
      <c r="AK32" s="195"/>
      <c r="AL32" s="167"/>
      <c r="AM32" s="189"/>
      <c r="AN32" s="16"/>
      <c r="AO32" s="189"/>
      <c r="AP32" s="208"/>
    </row>
    <row r="33" customHeight="1" spans="1:42">
      <c r="A33" s="35">
        <v>30</v>
      </c>
      <c r="B33" s="45" t="s">
        <v>258</v>
      </c>
      <c r="C33" s="39"/>
      <c r="D33" s="40" t="s">
        <v>219</v>
      </c>
      <c r="E33" s="51" t="s">
        <v>33</v>
      </c>
      <c r="F33" s="51">
        <v>50</v>
      </c>
      <c r="G33" s="53" t="s">
        <v>240</v>
      </c>
      <c r="H33" s="38">
        <v>44209</v>
      </c>
      <c r="I33" s="38">
        <v>44213</v>
      </c>
      <c r="J33" s="113">
        <f t="shared" si="1"/>
        <v>4</v>
      </c>
      <c r="K33" s="119" t="s">
        <v>224</v>
      </c>
      <c r="L33" s="108">
        <v>3122039807</v>
      </c>
      <c r="M33" s="118">
        <v>10472</v>
      </c>
      <c r="N33" s="66"/>
      <c r="O33" s="66"/>
      <c r="P33" s="64"/>
      <c r="R33" s="62"/>
      <c r="S33" s="157"/>
      <c r="X33" s="158"/>
      <c r="Y33" s="162"/>
      <c r="Z33" s="162"/>
      <c r="AA33" s="174"/>
      <c r="AB33" s="149"/>
      <c r="AC33" s="149"/>
      <c r="AD33" s="149"/>
      <c r="AE33" s="149"/>
      <c r="AF33" s="149"/>
      <c r="AG33" s="149"/>
      <c r="AH33" s="149"/>
      <c r="AI33" s="174"/>
      <c r="AJ33" s="156"/>
      <c r="AK33" s="195"/>
      <c r="AL33" s="167"/>
      <c r="AM33" s="189"/>
      <c r="AN33" s="16"/>
      <c r="AO33" s="189"/>
      <c r="AP33" s="208"/>
    </row>
    <row r="34" customHeight="1" spans="1:42">
      <c r="A34" s="35">
        <v>31</v>
      </c>
      <c r="B34" s="45" t="s">
        <v>259</v>
      </c>
      <c r="C34" s="39"/>
      <c r="D34" s="37" t="s">
        <v>260</v>
      </c>
      <c r="E34" s="51" t="s">
        <v>32</v>
      </c>
      <c r="F34" s="51">
        <v>18</v>
      </c>
      <c r="G34" s="53" t="s">
        <v>240</v>
      </c>
      <c r="H34" s="38">
        <v>44211</v>
      </c>
      <c r="I34" s="38">
        <v>44214</v>
      </c>
      <c r="J34" s="113">
        <f t="shared" si="1"/>
        <v>3</v>
      </c>
      <c r="K34" s="119" t="s">
        <v>253</v>
      </c>
      <c r="L34" s="108">
        <v>3555406325</v>
      </c>
      <c r="M34" s="118">
        <v>17608</v>
      </c>
      <c r="N34" s="66"/>
      <c r="O34" s="66"/>
      <c r="P34" s="64"/>
      <c r="R34" s="62"/>
      <c r="S34" s="157"/>
      <c r="X34" s="158"/>
      <c r="Y34" s="162"/>
      <c r="Z34" s="162"/>
      <c r="AA34" s="174"/>
      <c r="AB34" s="149"/>
      <c r="AC34" s="149"/>
      <c r="AD34" s="149"/>
      <c r="AE34" s="149"/>
      <c r="AF34" s="149"/>
      <c r="AG34" s="149"/>
      <c r="AH34" s="149"/>
      <c r="AI34" s="174"/>
      <c r="AJ34" s="156"/>
      <c r="AK34" s="195"/>
      <c r="AL34" s="167"/>
      <c r="AM34" s="189"/>
      <c r="AN34" s="16"/>
      <c r="AO34" s="189"/>
      <c r="AP34" s="208"/>
    </row>
    <row r="35" customHeight="1" spans="1:42">
      <c r="A35" s="35">
        <v>32</v>
      </c>
      <c r="B35" s="50" t="s">
        <v>261</v>
      </c>
      <c r="C35" s="39"/>
      <c r="D35" s="40" t="s">
        <v>262</v>
      </c>
      <c r="E35" s="51" t="s">
        <v>32</v>
      </c>
      <c r="F35" s="46">
        <v>26</v>
      </c>
      <c r="G35" s="38" t="s">
        <v>240</v>
      </c>
      <c r="H35" s="38">
        <v>44187</v>
      </c>
      <c r="I35" s="38">
        <v>44214</v>
      </c>
      <c r="J35" s="113">
        <f t="shared" si="1"/>
        <v>27</v>
      </c>
      <c r="K35" s="111" t="s">
        <v>237</v>
      </c>
      <c r="L35" s="116">
        <v>3555777167</v>
      </c>
      <c r="M35" s="118">
        <v>25000</v>
      </c>
      <c r="N35" s="66"/>
      <c r="O35" s="66"/>
      <c r="P35" s="64"/>
      <c r="R35" s="62"/>
      <c r="S35" s="157"/>
      <c r="X35" s="158"/>
      <c r="Y35" s="162"/>
      <c r="Z35" s="162"/>
      <c r="AA35" s="174"/>
      <c r="AB35" s="149"/>
      <c r="AC35" s="149"/>
      <c r="AD35" s="149"/>
      <c r="AE35" s="149"/>
      <c r="AF35" s="149"/>
      <c r="AG35" s="149"/>
      <c r="AH35" s="149"/>
      <c r="AI35" s="174"/>
      <c r="AJ35" s="156"/>
      <c r="AK35" s="195"/>
      <c r="AL35" s="167"/>
      <c r="AM35" s="189"/>
      <c r="AN35" s="16"/>
      <c r="AO35" s="189"/>
      <c r="AP35" s="208"/>
    </row>
    <row r="36" customHeight="1" spans="1:42">
      <c r="A36" s="35">
        <v>33</v>
      </c>
      <c r="B36" s="45" t="s">
        <v>263</v>
      </c>
      <c r="C36" s="39"/>
      <c r="D36" s="40" t="s">
        <v>214</v>
      </c>
      <c r="E36" s="51" t="s">
        <v>32</v>
      </c>
      <c r="F36" s="51">
        <v>50</v>
      </c>
      <c r="G36" s="53" t="s">
        <v>240</v>
      </c>
      <c r="H36" s="38">
        <v>44221</v>
      </c>
      <c r="I36" s="38">
        <v>44224</v>
      </c>
      <c r="J36" s="113">
        <f t="shared" si="1"/>
        <v>3</v>
      </c>
      <c r="K36" s="119" t="s">
        <v>253</v>
      </c>
      <c r="L36" s="108">
        <v>3555246331</v>
      </c>
      <c r="M36" s="118">
        <v>10955</v>
      </c>
      <c r="N36" s="66"/>
      <c r="O36" s="66"/>
      <c r="P36" s="64"/>
      <c r="R36" s="62"/>
      <c r="S36" s="157"/>
      <c r="X36" s="158"/>
      <c r="Y36" s="162"/>
      <c r="Z36" s="162"/>
      <c r="AA36" s="174"/>
      <c r="AB36" s="149"/>
      <c r="AC36" s="149"/>
      <c r="AD36" s="149"/>
      <c r="AE36" s="149"/>
      <c r="AF36" s="149"/>
      <c r="AG36" s="149"/>
      <c r="AH36" s="149"/>
      <c r="AI36" s="174"/>
      <c r="AJ36" s="156"/>
      <c r="AK36" s="195"/>
      <c r="AL36" s="167"/>
      <c r="AM36" s="189"/>
      <c r="AN36" s="16"/>
      <c r="AO36" s="189"/>
      <c r="AP36" s="208"/>
    </row>
    <row r="37" customHeight="1" spans="1:42">
      <c r="A37" s="35">
        <v>34</v>
      </c>
      <c r="B37" s="45" t="s">
        <v>264</v>
      </c>
      <c r="C37" s="39"/>
      <c r="D37" s="40" t="s">
        <v>214</v>
      </c>
      <c r="E37" s="51" t="s">
        <v>33</v>
      </c>
      <c r="F37" s="51">
        <v>40</v>
      </c>
      <c r="G37" s="53" t="s">
        <v>240</v>
      </c>
      <c r="H37" s="38">
        <v>44221</v>
      </c>
      <c r="I37" s="38">
        <v>44224</v>
      </c>
      <c r="J37" s="113">
        <f t="shared" si="1"/>
        <v>3</v>
      </c>
      <c r="K37" s="119" t="s">
        <v>224</v>
      </c>
      <c r="L37" s="108">
        <v>3555119388</v>
      </c>
      <c r="M37" s="118">
        <v>11224</v>
      </c>
      <c r="N37" s="66"/>
      <c r="O37" s="66"/>
      <c r="P37" s="64"/>
      <c r="R37" s="62"/>
      <c r="S37" s="157"/>
      <c r="X37" s="158"/>
      <c r="Y37" s="162"/>
      <c r="Z37" s="162"/>
      <c r="AA37" s="174"/>
      <c r="AB37" s="149"/>
      <c r="AC37" s="149"/>
      <c r="AD37" s="149"/>
      <c r="AE37" s="149"/>
      <c r="AF37" s="149"/>
      <c r="AG37" s="149"/>
      <c r="AH37" s="149"/>
      <c r="AI37" s="174"/>
      <c r="AJ37" s="156"/>
      <c r="AK37" s="195"/>
      <c r="AL37" s="167"/>
      <c r="AM37" s="189"/>
      <c r="AN37" s="16"/>
      <c r="AO37" s="189"/>
      <c r="AP37" s="208"/>
    </row>
    <row r="38" customHeight="1" spans="1:42">
      <c r="A38" s="35">
        <v>35</v>
      </c>
      <c r="B38" s="36" t="s">
        <v>265</v>
      </c>
      <c r="C38" s="40" t="s">
        <v>155</v>
      </c>
      <c r="D38" s="54"/>
      <c r="E38" s="55" t="s">
        <v>33</v>
      </c>
      <c r="F38" s="56">
        <v>25</v>
      </c>
      <c r="G38" s="57" t="s">
        <v>240</v>
      </c>
      <c r="H38" s="38">
        <v>44222</v>
      </c>
      <c r="I38" s="38">
        <v>44225</v>
      </c>
      <c r="J38" s="113">
        <f t="shared" si="1"/>
        <v>3</v>
      </c>
      <c r="K38" s="119" t="s">
        <v>215</v>
      </c>
      <c r="L38" s="108">
        <v>3554592232</v>
      </c>
      <c r="M38" s="118">
        <v>11492</v>
      </c>
      <c r="N38" s="66"/>
      <c r="O38" s="66"/>
      <c r="P38" s="64"/>
      <c r="R38" s="62"/>
      <c r="S38" s="157"/>
      <c r="X38" s="158"/>
      <c r="Y38" s="162"/>
      <c r="Z38" s="162"/>
      <c r="AA38" s="174"/>
      <c r="AB38" s="149"/>
      <c r="AC38" s="149"/>
      <c r="AD38" s="149"/>
      <c r="AE38" s="149"/>
      <c r="AF38" s="149"/>
      <c r="AG38" s="149"/>
      <c r="AH38" s="149"/>
      <c r="AI38" s="174"/>
      <c r="AJ38" s="156"/>
      <c r="AK38" s="195"/>
      <c r="AL38" s="167"/>
      <c r="AM38" s="189"/>
      <c r="AN38" s="16"/>
      <c r="AO38" s="189"/>
      <c r="AP38" s="208"/>
    </row>
    <row r="39" customHeight="1" spans="1:42">
      <c r="A39" s="35">
        <v>36</v>
      </c>
      <c r="B39" s="36" t="s">
        <v>266</v>
      </c>
      <c r="C39" s="39"/>
      <c r="D39" s="37" t="s">
        <v>260</v>
      </c>
      <c r="E39" s="37" t="s">
        <v>32</v>
      </c>
      <c r="F39" s="37">
        <v>11</v>
      </c>
      <c r="G39" s="37" t="s">
        <v>240</v>
      </c>
      <c r="H39" s="38">
        <v>44203</v>
      </c>
      <c r="I39" s="38">
        <v>44226</v>
      </c>
      <c r="J39" s="113">
        <f t="shared" si="1"/>
        <v>23</v>
      </c>
      <c r="K39" s="37" t="s">
        <v>233</v>
      </c>
      <c r="L39" s="108">
        <v>3555121806</v>
      </c>
      <c r="M39" s="118">
        <v>25000</v>
      </c>
      <c r="N39" s="66"/>
      <c r="O39" s="66"/>
      <c r="P39" s="64"/>
      <c r="R39" s="62"/>
      <c r="S39" s="157"/>
      <c r="X39" s="158"/>
      <c r="Y39" s="162"/>
      <c r="Z39" s="162"/>
      <c r="AA39" s="174"/>
      <c r="AB39" s="149"/>
      <c r="AC39" s="149"/>
      <c r="AD39" s="149"/>
      <c r="AE39" s="149"/>
      <c r="AF39" s="149"/>
      <c r="AG39" s="149"/>
      <c r="AH39" s="149"/>
      <c r="AI39" s="174"/>
      <c r="AJ39" s="156"/>
      <c r="AK39" s="195"/>
      <c r="AL39" s="167"/>
      <c r="AM39" s="189"/>
      <c r="AN39" s="16"/>
      <c r="AO39" s="189"/>
      <c r="AP39" s="208"/>
    </row>
    <row r="40" customHeight="1" spans="1:42">
      <c r="A40" s="35">
        <v>37</v>
      </c>
      <c r="B40" s="36" t="s">
        <v>267</v>
      </c>
      <c r="C40" s="39"/>
      <c r="D40" s="40" t="s">
        <v>214</v>
      </c>
      <c r="E40" s="37" t="s">
        <v>33</v>
      </c>
      <c r="F40" s="37">
        <v>7</v>
      </c>
      <c r="G40" s="37" t="s">
        <v>240</v>
      </c>
      <c r="H40" s="38">
        <v>44223</v>
      </c>
      <c r="I40" s="38">
        <v>44225</v>
      </c>
      <c r="J40" s="113">
        <f t="shared" si="1"/>
        <v>2</v>
      </c>
      <c r="K40" s="37" t="s">
        <v>250</v>
      </c>
      <c r="L40" s="108">
        <v>3555203942</v>
      </c>
      <c r="M40" s="118">
        <v>8990</v>
      </c>
      <c r="N40" s="66"/>
      <c r="O40" s="66"/>
      <c r="P40" s="64"/>
      <c r="R40" s="62"/>
      <c r="S40" s="157"/>
      <c r="X40" s="158"/>
      <c r="Y40" s="162"/>
      <c r="Z40" s="162"/>
      <c r="AA40" s="174"/>
      <c r="AB40" s="149"/>
      <c r="AC40" s="149"/>
      <c r="AD40" s="149"/>
      <c r="AE40" s="149"/>
      <c r="AF40" s="149"/>
      <c r="AG40" s="149"/>
      <c r="AH40" s="149"/>
      <c r="AI40" s="174"/>
      <c r="AJ40" s="156"/>
      <c r="AK40" s="195"/>
      <c r="AL40" s="167"/>
      <c r="AM40" s="189"/>
      <c r="AN40" s="16"/>
      <c r="AO40" s="189"/>
      <c r="AP40" s="208"/>
    </row>
    <row r="41" customHeight="1" spans="1:42">
      <c r="A41" s="35">
        <v>38</v>
      </c>
      <c r="B41" s="36" t="s">
        <v>268</v>
      </c>
      <c r="C41" s="39"/>
      <c r="D41" s="40" t="s">
        <v>219</v>
      </c>
      <c r="E41" s="55" t="s">
        <v>33</v>
      </c>
      <c r="F41" s="58">
        <v>40</v>
      </c>
      <c r="G41" s="59" t="s">
        <v>240</v>
      </c>
      <c r="H41" s="38">
        <v>44223</v>
      </c>
      <c r="I41" s="38">
        <v>44226</v>
      </c>
      <c r="J41" s="113">
        <f t="shared" si="1"/>
        <v>3</v>
      </c>
      <c r="K41" s="54" t="s">
        <v>250</v>
      </c>
      <c r="L41" s="120">
        <v>3555629949</v>
      </c>
      <c r="M41" s="118">
        <v>10191</v>
      </c>
      <c r="N41" s="66"/>
      <c r="O41" s="66"/>
      <c r="P41" s="64"/>
      <c r="R41" s="62"/>
      <c r="S41" s="157"/>
      <c r="X41" s="158"/>
      <c r="Y41" s="162"/>
      <c r="Z41" s="162"/>
      <c r="AA41" s="174"/>
      <c r="AB41" s="149"/>
      <c r="AC41" s="149"/>
      <c r="AD41" s="149"/>
      <c r="AE41" s="149"/>
      <c r="AF41" s="149"/>
      <c r="AG41" s="149"/>
      <c r="AH41" s="149"/>
      <c r="AI41" s="174"/>
      <c r="AJ41" s="156"/>
      <c r="AK41" s="195"/>
      <c r="AL41" s="167"/>
      <c r="AM41" s="189"/>
      <c r="AN41" s="16"/>
      <c r="AO41" s="189"/>
      <c r="AP41" s="208"/>
    </row>
    <row r="42" ht="18" customHeight="1" spans="1:42">
      <c r="A42" s="60"/>
      <c r="B42" s="61"/>
      <c r="C42" s="62"/>
      <c r="D42" s="63"/>
      <c r="E42" s="64"/>
      <c r="F42" s="65"/>
      <c r="G42" s="66"/>
      <c r="H42" s="66"/>
      <c r="I42" s="66"/>
      <c r="K42" s="121"/>
      <c r="N42" s="66"/>
      <c r="O42" s="66"/>
      <c r="P42" s="64"/>
      <c r="R42" s="62"/>
      <c r="S42" s="157"/>
      <c r="X42" s="158"/>
      <c r="Y42" s="162"/>
      <c r="Z42" s="162"/>
      <c r="AA42" s="174"/>
      <c r="AB42" s="149"/>
      <c r="AC42" s="149"/>
      <c r="AD42" s="149"/>
      <c r="AE42" s="149"/>
      <c r="AF42" s="149"/>
      <c r="AG42" s="149"/>
      <c r="AH42" s="149"/>
      <c r="AI42" s="174"/>
      <c r="AJ42" s="156"/>
      <c r="AK42" s="195"/>
      <c r="AL42" s="167"/>
      <c r="AM42" s="189"/>
      <c r="AN42" s="16"/>
      <c r="AO42" s="189"/>
      <c r="AP42" s="208"/>
    </row>
    <row r="43" ht="30" customHeight="1" spans="1:42">
      <c r="A43" s="67" t="s">
        <v>269</v>
      </c>
      <c r="B43" s="67"/>
      <c r="C43" s="67"/>
      <c r="D43" s="67"/>
      <c r="E43" s="68"/>
      <c r="F43" s="69"/>
      <c r="G43" s="68"/>
      <c r="H43" s="70"/>
      <c r="I43" s="70"/>
      <c r="J43" s="122">
        <f>SUM(J4:J42)</f>
        <v>177</v>
      </c>
      <c r="K43" s="68"/>
      <c r="L43" s="123"/>
      <c r="M43" s="124">
        <f>SUM(M4:M42)</f>
        <v>437101</v>
      </c>
      <c r="N43" s="66"/>
      <c r="O43" s="66"/>
      <c r="P43" s="64"/>
      <c r="R43" s="62"/>
      <c r="S43" s="157"/>
      <c r="X43" s="158"/>
      <c r="Y43" s="162"/>
      <c r="Z43" s="162"/>
      <c r="AA43" s="174"/>
      <c r="AB43" s="149"/>
      <c r="AC43" s="149"/>
      <c r="AD43" s="149"/>
      <c r="AE43" s="149"/>
      <c r="AF43" s="149"/>
      <c r="AG43" s="149"/>
      <c r="AH43" s="149"/>
      <c r="AI43" s="174"/>
      <c r="AJ43" s="156"/>
      <c r="AK43" s="195"/>
      <c r="AL43" s="167"/>
      <c r="AM43" s="189"/>
      <c r="AN43" s="16"/>
      <c r="AO43" s="189"/>
      <c r="AP43" s="208"/>
    </row>
    <row r="44" customHeight="1" spans="1:42">
      <c r="A44" s="71" t="s">
        <v>270</v>
      </c>
      <c r="B44" s="71"/>
      <c r="C44" s="72"/>
      <c r="D44" s="72"/>
      <c r="E44" s="68"/>
      <c r="F44" s="69"/>
      <c r="G44" s="68"/>
      <c r="H44" s="70"/>
      <c r="I44" s="70"/>
      <c r="J44" s="125"/>
      <c r="K44" s="68"/>
      <c r="L44" s="126"/>
      <c r="M44" s="127"/>
      <c r="N44" s="66"/>
      <c r="O44" s="66"/>
      <c r="P44" s="64"/>
      <c r="R44" s="62"/>
      <c r="S44" s="157"/>
      <c r="X44" s="158"/>
      <c r="Y44" s="162"/>
      <c r="Z44" s="162"/>
      <c r="AA44" s="174"/>
      <c r="AB44" s="149"/>
      <c r="AC44" s="149"/>
      <c r="AD44" s="149"/>
      <c r="AE44" s="149"/>
      <c r="AF44" s="149"/>
      <c r="AG44" s="149"/>
      <c r="AH44" s="149"/>
      <c r="AI44" s="174"/>
      <c r="AJ44" s="156"/>
      <c r="AK44" s="195"/>
      <c r="AL44" s="167"/>
      <c r="AM44" s="189"/>
      <c r="AN44" s="16"/>
      <c r="AO44" s="189"/>
      <c r="AP44" s="208"/>
    </row>
    <row r="45" ht="43" customHeight="1" spans="1:42">
      <c r="A45" s="73" t="s">
        <v>196</v>
      </c>
      <c r="B45" s="74" t="s">
        <v>197</v>
      </c>
      <c r="C45" s="74" t="s">
        <v>198</v>
      </c>
      <c r="D45" s="74" t="s">
        <v>199</v>
      </c>
      <c r="E45" s="75" t="s">
        <v>200</v>
      </c>
      <c r="F45" s="76" t="s">
        <v>201</v>
      </c>
      <c r="G45" s="75" t="s">
        <v>202</v>
      </c>
      <c r="H45" s="74" t="s">
        <v>203</v>
      </c>
      <c r="I45" s="74" t="s">
        <v>204</v>
      </c>
      <c r="J45" s="128" t="s">
        <v>205</v>
      </c>
      <c r="K45" s="129" t="s">
        <v>206</v>
      </c>
      <c r="L45" s="130" t="s">
        <v>207</v>
      </c>
      <c r="M45" s="131" t="s">
        <v>208</v>
      </c>
      <c r="N45" s="66"/>
      <c r="O45" s="66"/>
      <c r="P45" s="64"/>
      <c r="R45" s="62"/>
      <c r="S45" s="157"/>
      <c r="X45" s="158"/>
      <c r="Y45" s="162"/>
      <c r="Z45" s="162"/>
      <c r="AA45" s="174"/>
      <c r="AB45" s="149"/>
      <c r="AC45" s="149"/>
      <c r="AD45" s="149"/>
      <c r="AE45" s="149"/>
      <c r="AF45" s="149"/>
      <c r="AG45" s="149"/>
      <c r="AH45" s="149"/>
      <c r="AI45" s="174"/>
      <c r="AJ45" s="156"/>
      <c r="AK45" s="195"/>
      <c r="AL45" s="167"/>
      <c r="AM45" s="189"/>
      <c r="AN45" s="16"/>
      <c r="AO45" s="189"/>
      <c r="AP45" s="208"/>
    </row>
    <row r="46" customHeight="1" spans="1:42">
      <c r="A46" s="35">
        <v>1</v>
      </c>
      <c r="B46" s="77" t="s">
        <v>271</v>
      </c>
      <c r="C46" s="78" t="s">
        <v>80</v>
      </c>
      <c r="D46" s="79"/>
      <c r="E46" s="77" t="s">
        <v>33</v>
      </c>
      <c r="F46" s="77">
        <v>69</v>
      </c>
      <c r="G46" s="80" t="s">
        <v>224</v>
      </c>
      <c r="H46" s="81">
        <v>44197</v>
      </c>
      <c r="I46" s="81">
        <v>44200</v>
      </c>
      <c r="J46" s="132">
        <f>I46-H46</f>
        <v>3</v>
      </c>
      <c r="K46" s="79" t="s">
        <v>272</v>
      </c>
      <c r="L46" s="133">
        <v>3555359127</v>
      </c>
      <c r="M46" s="134">
        <v>16832</v>
      </c>
      <c r="O46" s="135"/>
      <c r="U46" s="147"/>
      <c r="V46" s="159"/>
      <c r="W46" s="160"/>
      <c r="X46" s="159"/>
      <c r="Y46" s="161"/>
      <c r="Z46" s="159"/>
      <c r="AA46" s="159"/>
      <c r="AB46" s="159"/>
      <c r="AC46" s="159"/>
      <c r="AD46" s="159"/>
      <c r="AE46" s="159"/>
      <c r="AF46" s="175"/>
      <c r="AG46" s="196"/>
      <c r="AH46" s="197"/>
      <c r="AI46" s="198"/>
      <c r="AK46" s="195"/>
      <c r="AL46" s="167"/>
      <c r="AM46" s="189"/>
      <c r="AN46" s="16"/>
      <c r="AO46" s="189"/>
      <c r="AP46" s="208"/>
    </row>
    <row r="47" customHeight="1" spans="1:42">
      <c r="A47" s="35">
        <v>2</v>
      </c>
      <c r="B47" s="77" t="s">
        <v>273</v>
      </c>
      <c r="C47" s="82"/>
      <c r="D47" s="83" t="s">
        <v>73</v>
      </c>
      <c r="E47" s="84" t="s">
        <v>33</v>
      </c>
      <c r="F47" s="77">
        <v>63</v>
      </c>
      <c r="G47" s="79" t="s">
        <v>224</v>
      </c>
      <c r="H47" s="80">
        <v>44195</v>
      </c>
      <c r="I47" s="81">
        <v>44197</v>
      </c>
      <c r="J47" s="132">
        <f t="shared" ref="J47:J69" si="2">I47-H47</f>
        <v>2</v>
      </c>
      <c r="K47" s="83" t="s">
        <v>274</v>
      </c>
      <c r="L47" s="136">
        <v>3125001371</v>
      </c>
      <c r="M47" s="134">
        <v>40000</v>
      </c>
      <c r="O47" s="135"/>
      <c r="U47" s="147"/>
      <c r="V47" s="159"/>
      <c r="W47" s="160"/>
      <c r="X47" s="159"/>
      <c r="Y47" s="161"/>
      <c r="Z47" s="159"/>
      <c r="AA47" s="161"/>
      <c r="AB47" s="159"/>
      <c r="AC47" s="159"/>
      <c r="AD47" s="159"/>
      <c r="AE47" s="159"/>
      <c r="AF47" s="175"/>
      <c r="AG47" s="196"/>
      <c r="AH47" s="197"/>
      <c r="AI47" s="147"/>
      <c r="AK47" s="195"/>
      <c r="AL47" s="167"/>
      <c r="AM47" s="189"/>
      <c r="AN47" s="16"/>
      <c r="AO47" s="189"/>
      <c r="AP47" s="208"/>
    </row>
    <row r="48" customHeight="1" spans="1:42">
      <c r="A48" s="35">
        <v>3</v>
      </c>
      <c r="B48" s="77" t="s">
        <v>275</v>
      </c>
      <c r="C48" s="83"/>
      <c r="D48" s="79" t="s">
        <v>276</v>
      </c>
      <c r="E48" s="84" t="s">
        <v>33</v>
      </c>
      <c r="F48" s="77">
        <v>28</v>
      </c>
      <c r="G48" s="79" t="s">
        <v>224</v>
      </c>
      <c r="H48" s="81">
        <v>44198</v>
      </c>
      <c r="I48" s="80">
        <v>44202</v>
      </c>
      <c r="J48" s="132">
        <f t="shared" si="2"/>
        <v>4</v>
      </c>
      <c r="K48" s="79" t="s">
        <v>277</v>
      </c>
      <c r="L48" s="137">
        <v>3468487875</v>
      </c>
      <c r="M48" s="134">
        <v>24000</v>
      </c>
      <c r="O48" s="135"/>
      <c r="U48" s="147"/>
      <c r="V48" s="159"/>
      <c r="W48" s="160"/>
      <c r="X48" s="159"/>
      <c r="Y48" s="161"/>
      <c r="Z48" s="159"/>
      <c r="AA48" s="161"/>
      <c r="AB48" s="159"/>
      <c r="AC48" s="159"/>
      <c r="AD48" s="159"/>
      <c r="AE48" s="159"/>
      <c r="AF48" s="175"/>
      <c r="AG48" s="196"/>
      <c r="AH48" s="197"/>
      <c r="AI48" s="147"/>
      <c r="AK48" s="195"/>
      <c r="AL48" s="167"/>
      <c r="AM48" s="189"/>
      <c r="AN48" s="16"/>
      <c r="AO48" s="189"/>
      <c r="AP48" s="208"/>
    </row>
    <row r="49" customHeight="1" spans="1:42">
      <c r="A49" s="35">
        <v>4</v>
      </c>
      <c r="B49" s="77" t="s">
        <v>278</v>
      </c>
      <c r="C49" s="83" t="s">
        <v>85</v>
      </c>
      <c r="D49" s="79"/>
      <c r="E49" s="84" t="s">
        <v>32</v>
      </c>
      <c r="F49" s="77">
        <v>0</v>
      </c>
      <c r="G49" s="79" t="s">
        <v>224</v>
      </c>
      <c r="H49" s="81">
        <v>44200</v>
      </c>
      <c r="I49" s="80">
        <v>44203</v>
      </c>
      <c r="J49" s="132">
        <f t="shared" si="2"/>
        <v>3</v>
      </c>
      <c r="K49" s="79" t="s">
        <v>277</v>
      </c>
      <c r="L49" s="137">
        <v>3468487875</v>
      </c>
      <c r="M49" s="134">
        <v>23814</v>
      </c>
      <c r="O49" s="135"/>
      <c r="U49" s="147"/>
      <c r="V49" s="159"/>
      <c r="W49" s="160"/>
      <c r="X49" s="159"/>
      <c r="Y49" s="161"/>
      <c r="Z49" s="159"/>
      <c r="AA49" s="161"/>
      <c r="AB49" s="159"/>
      <c r="AC49" s="159"/>
      <c r="AD49" s="159"/>
      <c r="AE49" s="159"/>
      <c r="AF49" s="175"/>
      <c r="AG49" s="196"/>
      <c r="AH49" s="197"/>
      <c r="AI49" s="147"/>
      <c r="AK49" s="195"/>
      <c r="AL49" s="167"/>
      <c r="AM49" s="189"/>
      <c r="AN49" s="16"/>
      <c r="AO49" s="189"/>
      <c r="AP49" s="208"/>
    </row>
    <row r="50" customHeight="1" spans="1:42">
      <c r="A50" s="35">
        <v>5</v>
      </c>
      <c r="B50" s="77" t="s">
        <v>279</v>
      </c>
      <c r="C50" s="82"/>
      <c r="D50" s="83" t="s">
        <v>280</v>
      </c>
      <c r="E50" s="77" t="s">
        <v>33</v>
      </c>
      <c r="F50" s="77">
        <v>31</v>
      </c>
      <c r="G50" s="79" t="s">
        <v>224</v>
      </c>
      <c r="H50" s="81">
        <v>44201</v>
      </c>
      <c r="I50" s="80">
        <v>44205</v>
      </c>
      <c r="J50" s="132">
        <f t="shared" si="2"/>
        <v>4</v>
      </c>
      <c r="K50" s="79" t="s">
        <v>272</v>
      </c>
      <c r="L50" s="136">
        <v>3555103985</v>
      </c>
      <c r="M50" s="134">
        <v>12000</v>
      </c>
      <c r="O50" s="135"/>
      <c r="U50" s="147"/>
      <c r="V50" s="159"/>
      <c r="W50" s="160"/>
      <c r="X50" s="159"/>
      <c r="Y50" s="161"/>
      <c r="Z50" s="159"/>
      <c r="AA50" s="161"/>
      <c r="AB50" s="159"/>
      <c r="AC50" s="159"/>
      <c r="AD50" s="159"/>
      <c r="AE50" s="159"/>
      <c r="AF50" s="175"/>
      <c r="AG50" s="196"/>
      <c r="AH50" s="197"/>
      <c r="AI50" s="147"/>
      <c r="AK50" s="195"/>
      <c r="AL50" s="167"/>
      <c r="AM50" s="189"/>
      <c r="AN50" s="16"/>
      <c r="AO50" s="189"/>
      <c r="AP50" s="208"/>
    </row>
    <row r="51" customHeight="1" spans="1:42">
      <c r="A51" s="35">
        <v>6</v>
      </c>
      <c r="B51" s="77" t="s">
        <v>281</v>
      </c>
      <c r="C51" s="82"/>
      <c r="D51" s="83" t="s">
        <v>75</v>
      </c>
      <c r="E51" s="84" t="s">
        <v>33</v>
      </c>
      <c r="F51" s="77">
        <v>43</v>
      </c>
      <c r="G51" s="79" t="s">
        <v>224</v>
      </c>
      <c r="H51" s="81">
        <v>44203</v>
      </c>
      <c r="I51" s="80">
        <v>44207</v>
      </c>
      <c r="J51" s="132">
        <f t="shared" si="2"/>
        <v>4</v>
      </c>
      <c r="K51" s="79" t="s">
        <v>272</v>
      </c>
      <c r="L51" s="137">
        <v>3425630357</v>
      </c>
      <c r="M51" s="134">
        <v>40000</v>
      </c>
      <c r="O51" s="135"/>
      <c r="U51" s="147"/>
      <c r="V51" s="159"/>
      <c r="W51" s="160"/>
      <c r="X51" s="159"/>
      <c r="Y51" s="161"/>
      <c r="Z51" s="159"/>
      <c r="AA51" s="161"/>
      <c r="AB51" s="159"/>
      <c r="AC51" s="159"/>
      <c r="AD51" s="159"/>
      <c r="AE51" s="159"/>
      <c r="AF51" s="175"/>
      <c r="AG51" s="196"/>
      <c r="AH51" s="197"/>
      <c r="AI51" s="147"/>
      <c r="AK51" s="195"/>
      <c r="AL51" s="167"/>
      <c r="AM51" s="189"/>
      <c r="AN51" s="16"/>
      <c r="AO51" s="189"/>
      <c r="AP51" s="208"/>
    </row>
    <row r="52" customHeight="1" spans="1:42">
      <c r="A52" s="35">
        <v>7</v>
      </c>
      <c r="B52" s="85" t="s">
        <v>282</v>
      </c>
      <c r="C52" s="82"/>
      <c r="D52" s="83" t="s">
        <v>283</v>
      </c>
      <c r="E52" s="77" t="s">
        <v>33</v>
      </c>
      <c r="F52" s="86">
        <v>27</v>
      </c>
      <c r="G52" s="79" t="s">
        <v>224</v>
      </c>
      <c r="H52" s="80">
        <v>44207</v>
      </c>
      <c r="I52" s="80">
        <v>44208</v>
      </c>
      <c r="J52" s="132">
        <f t="shared" si="2"/>
        <v>1</v>
      </c>
      <c r="K52" s="79" t="s">
        <v>274</v>
      </c>
      <c r="L52" s="138">
        <v>3469751771</v>
      </c>
      <c r="M52" s="134">
        <v>12000</v>
      </c>
      <c r="O52" s="135"/>
      <c r="U52" s="147"/>
      <c r="V52" s="159"/>
      <c r="W52" s="160"/>
      <c r="X52" s="159"/>
      <c r="Y52" s="161"/>
      <c r="Z52" s="159"/>
      <c r="AA52" s="161"/>
      <c r="AB52" s="159"/>
      <c r="AC52" s="159"/>
      <c r="AD52" s="159"/>
      <c r="AE52" s="159"/>
      <c r="AF52" s="175"/>
      <c r="AG52" s="196"/>
      <c r="AH52" s="197"/>
      <c r="AI52" s="147"/>
      <c r="AK52" s="195"/>
      <c r="AL52" s="167"/>
      <c r="AM52" s="189"/>
      <c r="AN52" s="16"/>
      <c r="AO52" s="189"/>
      <c r="AP52" s="208"/>
    </row>
    <row r="53" customHeight="1" spans="1:42">
      <c r="A53" s="35">
        <v>8</v>
      </c>
      <c r="B53" s="77" t="s">
        <v>284</v>
      </c>
      <c r="C53" s="83" t="s">
        <v>80</v>
      </c>
      <c r="D53" s="79"/>
      <c r="E53" s="77" t="s">
        <v>32</v>
      </c>
      <c r="F53" s="77">
        <v>54</v>
      </c>
      <c r="G53" s="79" t="s">
        <v>224</v>
      </c>
      <c r="H53" s="81">
        <v>44207</v>
      </c>
      <c r="I53" s="80">
        <v>44210</v>
      </c>
      <c r="J53" s="132">
        <f t="shared" si="2"/>
        <v>3</v>
      </c>
      <c r="K53" s="79" t="s">
        <v>272</v>
      </c>
      <c r="L53" s="137">
        <v>3118976948</v>
      </c>
      <c r="M53" s="134">
        <v>20796</v>
      </c>
      <c r="O53" s="135"/>
      <c r="U53" s="147"/>
      <c r="V53" s="159"/>
      <c r="W53" s="160"/>
      <c r="X53" s="159"/>
      <c r="Y53" s="161"/>
      <c r="Z53" s="159"/>
      <c r="AA53" s="161"/>
      <c r="AB53" s="159"/>
      <c r="AC53" s="159"/>
      <c r="AD53" s="159"/>
      <c r="AE53" s="159"/>
      <c r="AF53" s="175"/>
      <c r="AG53" s="196"/>
      <c r="AH53" s="197"/>
      <c r="AI53" s="147"/>
      <c r="AK53" s="195"/>
      <c r="AL53" s="167"/>
      <c r="AM53" s="189"/>
      <c r="AN53" s="16"/>
      <c r="AO53" s="189"/>
      <c r="AP53" s="208"/>
    </row>
    <row r="54" customHeight="1" spans="1:42">
      <c r="A54" s="35">
        <v>9</v>
      </c>
      <c r="B54" s="77" t="s">
        <v>285</v>
      </c>
      <c r="C54" s="82"/>
      <c r="D54" s="83" t="s">
        <v>153</v>
      </c>
      <c r="E54" s="84" t="s">
        <v>33</v>
      </c>
      <c r="F54" s="77">
        <v>41</v>
      </c>
      <c r="G54" s="79" t="s">
        <v>224</v>
      </c>
      <c r="H54" s="81">
        <v>44210</v>
      </c>
      <c r="I54" s="80">
        <v>44214</v>
      </c>
      <c r="J54" s="132">
        <f t="shared" si="2"/>
        <v>4</v>
      </c>
      <c r="K54" s="79" t="s">
        <v>286</v>
      </c>
      <c r="L54" s="133"/>
      <c r="M54" s="134">
        <v>27308</v>
      </c>
      <c r="O54" s="135"/>
      <c r="U54" s="147"/>
      <c r="V54" s="159"/>
      <c r="W54" s="160"/>
      <c r="X54" s="159"/>
      <c r="Y54" s="161"/>
      <c r="Z54" s="159"/>
      <c r="AA54" s="161"/>
      <c r="AB54" s="159"/>
      <c r="AC54" s="159"/>
      <c r="AD54" s="159"/>
      <c r="AE54" s="159"/>
      <c r="AF54" s="175"/>
      <c r="AG54" s="196"/>
      <c r="AH54" s="197"/>
      <c r="AI54" s="147"/>
      <c r="AK54" s="195"/>
      <c r="AL54" s="167"/>
      <c r="AM54" s="189"/>
      <c r="AN54" s="16"/>
      <c r="AO54" s="189"/>
      <c r="AP54" s="208"/>
    </row>
    <row r="55" customHeight="1" spans="1:42">
      <c r="A55" s="35">
        <v>10</v>
      </c>
      <c r="B55" s="87" t="s">
        <v>287</v>
      </c>
      <c r="C55" s="82"/>
      <c r="D55" s="83" t="s">
        <v>283</v>
      </c>
      <c r="E55" s="84" t="s">
        <v>33</v>
      </c>
      <c r="F55" s="88">
        <v>33</v>
      </c>
      <c r="G55" s="79" t="s">
        <v>224</v>
      </c>
      <c r="H55" s="89">
        <v>44212</v>
      </c>
      <c r="I55" s="89">
        <v>44215</v>
      </c>
      <c r="J55" s="132">
        <f t="shared" si="2"/>
        <v>3</v>
      </c>
      <c r="K55" s="79" t="s">
        <v>272</v>
      </c>
      <c r="L55" s="137">
        <v>3435855669</v>
      </c>
      <c r="M55" s="134">
        <v>12000</v>
      </c>
      <c r="O55" s="135"/>
      <c r="U55" s="147"/>
      <c r="V55" s="159"/>
      <c r="W55" s="160"/>
      <c r="X55" s="159"/>
      <c r="Y55" s="161"/>
      <c r="Z55" s="159"/>
      <c r="AA55" s="161"/>
      <c r="AB55" s="159"/>
      <c r="AC55" s="159"/>
      <c r="AD55" s="159"/>
      <c r="AE55" s="159"/>
      <c r="AF55" s="175"/>
      <c r="AG55" s="196"/>
      <c r="AH55" s="197"/>
      <c r="AI55" s="147"/>
      <c r="AK55" s="195"/>
      <c r="AL55" s="167"/>
      <c r="AM55" s="189"/>
      <c r="AN55" s="16"/>
      <c r="AO55" s="189"/>
      <c r="AP55" s="208"/>
    </row>
    <row r="56" customHeight="1" spans="1:42">
      <c r="A56" s="35">
        <v>11</v>
      </c>
      <c r="B56" s="77" t="s">
        <v>288</v>
      </c>
      <c r="C56" s="83" t="s">
        <v>289</v>
      </c>
      <c r="D56" s="79"/>
      <c r="E56" s="77" t="s">
        <v>32</v>
      </c>
      <c r="F56" s="77">
        <v>55</v>
      </c>
      <c r="G56" s="79" t="s">
        <v>224</v>
      </c>
      <c r="H56" s="89">
        <v>44209</v>
      </c>
      <c r="I56" s="89">
        <v>44216</v>
      </c>
      <c r="J56" s="132">
        <f t="shared" si="2"/>
        <v>7</v>
      </c>
      <c r="K56" s="79" t="s">
        <v>272</v>
      </c>
      <c r="L56" s="139">
        <v>3129702617</v>
      </c>
      <c r="M56" s="134">
        <v>40000</v>
      </c>
      <c r="O56" s="135"/>
      <c r="U56" s="147"/>
      <c r="V56" s="159"/>
      <c r="W56" s="160"/>
      <c r="X56" s="159"/>
      <c r="Y56" s="161"/>
      <c r="Z56" s="159"/>
      <c r="AA56" s="161"/>
      <c r="AB56" s="159"/>
      <c r="AC56" s="159"/>
      <c r="AD56" s="159"/>
      <c r="AE56" s="159"/>
      <c r="AF56" s="175"/>
      <c r="AG56" s="196"/>
      <c r="AH56" s="197"/>
      <c r="AI56" s="199"/>
      <c r="AK56" s="195"/>
      <c r="AL56" s="167"/>
      <c r="AM56" s="189"/>
      <c r="AN56" s="16"/>
      <c r="AO56" s="189"/>
      <c r="AP56" s="208"/>
    </row>
    <row r="57" customHeight="1" spans="1:42">
      <c r="A57" s="35">
        <v>12</v>
      </c>
      <c r="B57" s="77" t="s">
        <v>290</v>
      </c>
      <c r="C57" s="83" t="s">
        <v>85</v>
      </c>
      <c r="D57" s="79"/>
      <c r="E57" s="79" t="s">
        <v>33</v>
      </c>
      <c r="F57" s="79">
        <v>0</v>
      </c>
      <c r="G57" s="79" t="s">
        <v>224</v>
      </c>
      <c r="H57" s="89">
        <v>44212</v>
      </c>
      <c r="I57" s="89">
        <v>44218</v>
      </c>
      <c r="J57" s="132">
        <f t="shared" si="2"/>
        <v>6</v>
      </c>
      <c r="K57" s="79" t="s">
        <v>272</v>
      </c>
      <c r="L57" s="137">
        <v>3435855669</v>
      </c>
      <c r="M57" s="134">
        <v>40000</v>
      </c>
      <c r="O57" s="135"/>
      <c r="U57" s="147"/>
      <c r="V57" s="159"/>
      <c r="W57" s="160"/>
      <c r="X57" s="159"/>
      <c r="Y57" s="161"/>
      <c r="Z57" s="159"/>
      <c r="AA57" s="161"/>
      <c r="AB57" s="159"/>
      <c r="AC57" s="159"/>
      <c r="AD57" s="159"/>
      <c r="AE57" s="159"/>
      <c r="AF57" s="175"/>
      <c r="AG57" s="196"/>
      <c r="AH57" s="197"/>
      <c r="AI57" s="147"/>
      <c r="AK57" s="195"/>
      <c r="AL57" s="167"/>
      <c r="AM57" s="189"/>
      <c r="AN57" s="16"/>
      <c r="AO57" s="189"/>
      <c r="AP57" s="208"/>
    </row>
    <row r="58" customHeight="1" spans="1:42">
      <c r="A58" s="35">
        <v>13</v>
      </c>
      <c r="B58" s="77" t="s">
        <v>291</v>
      </c>
      <c r="C58" s="82"/>
      <c r="D58" s="83" t="s">
        <v>283</v>
      </c>
      <c r="E58" s="79" t="s">
        <v>33</v>
      </c>
      <c r="F58" s="79">
        <v>31</v>
      </c>
      <c r="G58" s="79" t="s">
        <v>224</v>
      </c>
      <c r="H58" s="89">
        <v>44218</v>
      </c>
      <c r="I58" s="89">
        <v>44219</v>
      </c>
      <c r="J58" s="132">
        <f t="shared" si="2"/>
        <v>1</v>
      </c>
      <c r="K58" s="79" t="s">
        <v>272</v>
      </c>
      <c r="L58" s="137">
        <v>3455254977</v>
      </c>
      <c r="M58" s="134">
        <v>12000</v>
      </c>
      <c r="O58" s="135"/>
      <c r="U58" s="147"/>
      <c r="V58" s="159"/>
      <c r="W58" s="160"/>
      <c r="X58" s="159"/>
      <c r="Y58" s="159"/>
      <c r="Z58" s="159"/>
      <c r="AA58" s="159"/>
      <c r="AB58" s="159"/>
      <c r="AC58" s="159"/>
      <c r="AD58" s="159"/>
      <c r="AE58" s="159"/>
      <c r="AF58" s="175"/>
      <c r="AG58" s="196"/>
      <c r="AH58" s="197"/>
      <c r="AI58" s="199"/>
      <c r="AK58" s="195"/>
      <c r="AL58" s="167"/>
      <c r="AM58" s="189"/>
      <c r="AN58" s="16"/>
      <c r="AO58" s="189"/>
      <c r="AP58" s="208"/>
    </row>
    <row r="59" customHeight="1" spans="1:42">
      <c r="A59" s="35">
        <v>14</v>
      </c>
      <c r="B59" s="77" t="s">
        <v>292</v>
      </c>
      <c r="C59" s="82"/>
      <c r="D59" s="79" t="s">
        <v>283</v>
      </c>
      <c r="E59" s="79" t="s">
        <v>33</v>
      </c>
      <c r="F59" s="79">
        <v>35</v>
      </c>
      <c r="G59" s="79" t="s">
        <v>224</v>
      </c>
      <c r="H59" s="89">
        <v>44219</v>
      </c>
      <c r="I59" s="89">
        <v>44220</v>
      </c>
      <c r="J59" s="132">
        <f t="shared" si="2"/>
        <v>1</v>
      </c>
      <c r="K59" s="79" t="s">
        <v>272</v>
      </c>
      <c r="L59" s="133">
        <v>3485522089</v>
      </c>
      <c r="M59" s="140">
        <v>12000</v>
      </c>
      <c r="O59" s="135"/>
      <c r="U59" s="147"/>
      <c r="V59" s="159"/>
      <c r="W59" s="160"/>
      <c r="X59" s="159"/>
      <c r="Y59" s="159"/>
      <c r="Z59" s="159"/>
      <c r="AA59" s="159"/>
      <c r="AB59" s="159"/>
      <c r="AC59" s="159"/>
      <c r="AD59" s="159"/>
      <c r="AE59" s="159"/>
      <c r="AF59" s="175"/>
      <c r="AG59" s="159"/>
      <c r="AH59" s="175"/>
      <c r="AI59" s="200"/>
      <c r="AK59" s="195"/>
      <c r="AL59" s="167"/>
      <c r="AM59" s="189"/>
      <c r="AN59" s="16"/>
      <c r="AO59" s="189"/>
      <c r="AP59" s="208"/>
    </row>
    <row r="60" customHeight="1" spans="1:42">
      <c r="A60" s="35">
        <v>15</v>
      </c>
      <c r="B60" s="87" t="s">
        <v>293</v>
      </c>
      <c r="C60" s="82"/>
      <c r="D60" s="90" t="s">
        <v>73</v>
      </c>
      <c r="E60" s="91" t="s">
        <v>33</v>
      </c>
      <c r="F60" s="92">
        <v>46</v>
      </c>
      <c r="G60" s="83" t="s">
        <v>224</v>
      </c>
      <c r="H60" s="80">
        <v>44221</v>
      </c>
      <c r="I60" s="89">
        <v>44223</v>
      </c>
      <c r="J60" s="132">
        <f t="shared" si="2"/>
        <v>2</v>
      </c>
      <c r="K60" s="79" t="s">
        <v>274</v>
      </c>
      <c r="L60" s="137">
        <v>3111089996</v>
      </c>
      <c r="M60" s="141">
        <v>40000</v>
      </c>
      <c r="O60" s="142"/>
      <c r="U60" s="147"/>
      <c r="V60" s="159"/>
      <c r="W60" s="160"/>
      <c r="X60" s="159"/>
      <c r="Y60" s="161"/>
      <c r="Z60" s="159"/>
      <c r="AA60" s="161"/>
      <c r="AB60" s="159"/>
      <c r="AC60" s="159"/>
      <c r="AD60" s="159"/>
      <c r="AE60" s="159"/>
      <c r="AF60" s="175"/>
      <c r="AG60" s="196"/>
      <c r="AH60" s="197"/>
      <c r="AI60" s="147"/>
      <c r="AK60" s="173"/>
      <c r="AL60" s="167"/>
      <c r="AM60" s="182"/>
      <c r="AN60" s="16"/>
      <c r="AO60" s="189"/>
      <c r="AP60" s="208"/>
    </row>
    <row r="61" customHeight="1" spans="1:42">
      <c r="A61" s="35">
        <v>16</v>
      </c>
      <c r="B61" s="87" t="s">
        <v>294</v>
      </c>
      <c r="C61" s="82"/>
      <c r="D61" s="93" t="s">
        <v>295</v>
      </c>
      <c r="E61" s="91" t="s">
        <v>33</v>
      </c>
      <c r="F61" s="92">
        <v>36</v>
      </c>
      <c r="G61" s="83" t="s">
        <v>224</v>
      </c>
      <c r="H61" s="80">
        <v>44222</v>
      </c>
      <c r="I61" s="89">
        <v>44223</v>
      </c>
      <c r="J61" s="132">
        <f t="shared" si="2"/>
        <v>1</v>
      </c>
      <c r="K61" s="83" t="s">
        <v>274</v>
      </c>
      <c r="L61" s="137">
        <v>3471664420</v>
      </c>
      <c r="M61" s="141">
        <v>12000</v>
      </c>
      <c r="O61" s="135"/>
      <c r="U61" s="147"/>
      <c r="V61" s="159"/>
      <c r="W61" s="160"/>
      <c r="X61" s="159"/>
      <c r="Y61" s="161"/>
      <c r="Z61" s="159"/>
      <c r="AA61" s="161"/>
      <c r="AB61" s="159"/>
      <c r="AC61" s="159"/>
      <c r="AD61" s="159"/>
      <c r="AE61" s="159"/>
      <c r="AF61" s="175"/>
      <c r="AG61" s="196"/>
      <c r="AH61" s="175"/>
      <c r="AI61" s="147"/>
      <c r="AK61" s="173"/>
      <c r="AL61" s="167"/>
      <c r="AM61" s="182"/>
      <c r="AN61" s="16"/>
      <c r="AO61" s="189"/>
      <c r="AP61" s="208"/>
    </row>
    <row r="62" customHeight="1" spans="1:41">
      <c r="A62" s="35">
        <v>17</v>
      </c>
      <c r="B62" s="94" t="s">
        <v>296</v>
      </c>
      <c r="C62" s="93" t="s">
        <v>252</v>
      </c>
      <c r="D62" s="77"/>
      <c r="E62" s="91" t="s">
        <v>33</v>
      </c>
      <c r="F62" s="95">
        <v>40</v>
      </c>
      <c r="G62" s="83" t="s">
        <v>224</v>
      </c>
      <c r="H62" s="80">
        <v>44222</v>
      </c>
      <c r="I62" s="89">
        <v>44226</v>
      </c>
      <c r="J62" s="132">
        <f t="shared" si="2"/>
        <v>4</v>
      </c>
      <c r="K62" s="83" t="s">
        <v>274</v>
      </c>
      <c r="L62" s="137">
        <v>3490547183</v>
      </c>
      <c r="M62" s="140">
        <v>31209</v>
      </c>
      <c r="O62" s="135"/>
      <c r="U62" s="147"/>
      <c r="V62" s="159"/>
      <c r="W62" s="160"/>
      <c r="X62" s="159"/>
      <c r="Y62" s="161"/>
      <c r="Z62" s="159"/>
      <c r="AA62" s="161"/>
      <c r="AB62" s="159"/>
      <c r="AC62" s="159"/>
      <c r="AD62" s="159"/>
      <c r="AE62" s="159"/>
      <c r="AF62" s="175"/>
      <c r="AG62" s="159"/>
      <c r="AH62" s="175"/>
      <c r="AI62" s="147"/>
      <c r="AK62" s="167"/>
      <c r="AL62" s="167"/>
      <c r="AM62" s="189"/>
      <c r="AN62" s="16"/>
      <c r="AO62" s="189"/>
    </row>
    <row r="63" ht="16" customHeight="1" spans="1:41">
      <c r="A63" s="35">
        <v>18</v>
      </c>
      <c r="B63" s="87" t="s">
        <v>297</v>
      </c>
      <c r="C63" s="96"/>
      <c r="D63" s="77" t="s">
        <v>67</v>
      </c>
      <c r="E63" s="91" t="s">
        <v>33</v>
      </c>
      <c r="F63" s="92">
        <v>29</v>
      </c>
      <c r="G63" s="83" t="s">
        <v>224</v>
      </c>
      <c r="H63" s="80">
        <v>44223</v>
      </c>
      <c r="I63" s="89">
        <v>44225</v>
      </c>
      <c r="J63" s="132">
        <f t="shared" si="2"/>
        <v>2</v>
      </c>
      <c r="K63" s="83" t="s">
        <v>272</v>
      </c>
      <c r="L63" s="137">
        <v>3555259607</v>
      </c>
      <c r="M63" s="140">
        <v>24000</v>
      </c>
      <c r="O63" s="135"/>
      <c r="U63" s="147"/>
      <c r="V63" s="159"/>
      <c r="W63" s="160"/>
      <c r="X63" s="161"/>
      <c r="Y63" s="159"/>
      <c r="Z63" s="161"/>
      <c r="AA63" s="161"/>
      <c r="AB63" s="161"/>
      <c r="AC63" s="161"/>
      <c r="AD63" s="161"/>
      <c r="AE63" s="161"/>
      <c r="AF63" s="175"/>
      <c r="AG63" s="201"/>
      <c r="AH63" s="175"/>
      <c r="AI63" s="147"/>
      <c r="AK63" s="167"/>
      <c r="AL63" s="167"/>
      <c r="AM63" s="182"/>
      <c r="AN63" s="16"/>
      <c r="AO63" s="189"/>
    </row>
    <row r="64" customHeight="1" spans="1:41">
      <c r="A64" s="35">
        <v>19</v>
      </c>
      <c r="B64" s="85" t="s">
        <v>298</v>
      </c>
      <c r="C64" s="82"/>
      <c r="D64" s="77" t="s">
        <v>76</v>
      </c>
      <c r="E64" s="91" t="s">
        <v>32</v>
      </c>
      <c r="F64" s="86">
        <v>84</v>
      </c>
      <c r="G64" s="83" t="s">
        <v>224</v>
      </c>
      <c r="H64" s="80">
        <v>44201</v>
      </c>
      <c r="I64" s="80">
        <v>44208</v>
      </c>
      <c r="J64" s="132">
        <f t="shared" si="2"/>
        <v>7</v>
      </c>
      <c r="K64" s="83" t="s">
        <v>272</v>
      </c>
      <c r="L64" s="143">
        <v>3454693913</v>
      </c>
      <c r="M64" s="140">
        <v>40000</v>
      </c>
      <c r="O64" s="135"/>
      <c r="U64" s="147"/>
      <c r="V64" s="162"/>
      <c r="W64" s="160"/>
      <c r="X64" s="161"/>
      <c r="Y64" s="161"/>
      <c r="Z64" s="161"/>
      <c r="AA64" s="161"/>
      <c r="AB64" s="161"/>
      <c r="AC64" s="161"/>
      <c r="AD64" s="161"/>
      <c r="AE64" s="161"/>
      <c r="AF64" s="175"/>
      <c r="AG64" s="201"/>
      <c r="AH64" s="175"/>
      <c r="AI64" s="147"/>
      <c r="AK64" s="202"/>
      <c r="AL64" s="203"/>
      <c r="AM64" s="204"/>
      <c r="AN64" s="205"/>
      <c r="AO64" s="209"/>
    </row>
    <row r="65" customHeight="1" spans="1:41">
      <c r="A65" s="35">
        <v>20</v>
      </c>
      <c r="B65" s="87" t="s">
        <v>299</v>
      </c>
      <c r="C65" s="78" t="s">
        <v>80</v>
      </c>
      <c r="D65" s="77"/>
      <c r="E65" s="91" t="s">
        <v>33</v>
      </c>
      <c r="F65" s="92">
        <v>72</v>
      </c>
      <c r="G65" s="83" t="s">
        <v>224</v>
      </c>
      <c r="H65" s="80">
        <v>44225</v>
      </c>
      <c r="I65" s="89">
        <v>44226</v>
      </c>
      <c r="J65" s="132">
        <f t="shared" si="2"/>
        <v>1</v>
      </c>
      <c r="K65" s="83" t="s">
        <v>277</v>
      </c>
      <c r="L65" s="136">
        <v>3109461700</v>
      </c>
      <c r="M65" s="140">
        <v>20467</v>
      </c>
      <c r="O65" s="135"/>
      <c r="U65" s="147"/>
      <c r="V65" s="159"/>
      <c r="W65" s="160"/>
      <c r="X65" s="161"/>
      <c r="Y65" s="161"/>
      <c r="Z65" s="161"/>
      <c r="AA65" s="161"/>
      <c r="AB65" s="161"/>
      <c r="AC65" s="161"/>
      <c r="AD65" s="161"/>
      <c r="AE65" s="161"/>
      <c r="AF65" s="175"/>
      <c r="AG65" s="201"/>
      <c r="AH65" s="175"/>
      <c r="AI65" s="147"/>
      <c r="AK65" s="388"/>
      <c r="AL65" s="203"/>
      <c r="AM65" s="204"/>
      <c r="AN65" s="205"/>
      <c r="AO65" s="209"/>
    </row>
    <row r="66" customHeight="1" spans="1:41">
      <c r="A66" s="35">
        <v>21</v>
      </c>
      <c r="B66" s="85" t="s">
        <v>298</v>
      </c>
      <c r="C66" s="82"/>
      <c r="D66" s="77" t="s">
        <v>76</v>
      </c>
      <c r="E66" s="91" t="s">
        <v>32</v>
      </c>
      <c r="F66" s="86">
        <v>84</v>
      </c>
      <c r="G66" s="83" t="s">
        <v>224</v>
      </c>
      <c r="H66" s="80">
        <v>44201</v>
      </c>
      <c r="I66" s="80">
        <v>44208</v>
      </c>
      <c r="J66" s="132">
        <f t="shared" si="2"/>
        <v>7</v>
      </c>
      <c r="K66" s="83" t="s">
        <v>272</v>
      </c>
      <c r="L66" s="143">
        <v>3454693913</v>
      </c>
      <c r="M66" s="140">
        <v>40000</v>
      </c>
      <c r="O66" s="135"/>
      <c r="U66" s="147"/>
      <c r="V66" s="159"/>
      <c r="W66" s="160"/>
      <c r="X66" s="161"/>
      <c r="Y66" s="161"/>
      <c r="Z66" s="161"/>
      <c r="AA66" s="161"/>
      <c r="AB66" s="161"/>
      <c r="AC66" s="161"/>
      <c r="AD66" s="161"/>
      <c r="AE66" s="161"/>
      <c r="AF66" s="175"/>
      <c r="AG66" s="201"/>
      <c r="AH66" s="175"/>
      <c r="AI66" s="147"/>
      <c r="AK66" s="202"/>
      <c r="AL66" s="340"/>
      <c r="AM66" s="377"/>
      <c r="AN66" s="389"/>
      <c r="AO66" s="405"/>
    </row>
    <row r="67" customHeight="1" spans="1:41">
      <c r="A67" s="35">
        <v>22</v>
      </c>
      <c r="B67" s="210" t="s">
        <v>300</v>
      </c>
      <c r="C67" s="93" t="s">
        <v>252</v>
      </c>
      <c r="D67" s="211"/>
      <c r="E67" s="91" t="s">
        <v>32</v>
      </c>
      <c r="F67" s="82">
        <v>1</v>
      </c>
      <c r="G67" s="210" t="s">
        <v>224</v>
      </c>
      <c r="H67" s="212">
        <v>44224</v>
      </c>
      <c r="I67" s="212">
        <v>44226</v>
      </c>
      <c r="J67" s="132">
        <f t="shared" si="2"/>
        <v>2</v>
      </c>
      <c r="K67" s="274" t="s">
        <v>301</v>
      </c>
      <c r="L67" s="137" t="s">
        <v>302</v>
      </c>
      <c r="M67" s="275">
        <v>11981</v>
      </c>
      <c r="O67" s="135"/>
      <c r="U67" s="337"/>
      <c r="V67" s="338"/>
      <c r="W67" s="198"/>
      <c r="X67" s="338"/>
      <c r="Y67" s="338"/>
      <c r="Z67" s="338"/>
      <c r="AA67" s="338"/>
      <c r="AB67" s="338"/>
      <c r="AC67" s="338"/>
      <c r="AD67" s="338"/>
      <c r="AE67" s="338"/>
      <c r="AF67" s="203"/>
      <c r="AG67" s="196"/>
      <c r="AH67" s="197"/>
      <c r="AI67" s="147"/>
      <c r="AK67" s="202"/>
      <c r="AL67" s="340"/>
      <c r="AM67" s="377"/>
      <c r="AN67" s="390"/>
      <c r="AO67" s="405"/>
    </row>
    <row r="68" customHeight="1" spans="1:41">
      <c r="A68" s="35">
        <v>23</v>
      </c>
      <c r="B68" s="213" t="s">
        <v>303</v>
      </c>
      <c r="C68" s="214" t="s">
        <v>304</v>
      </c>
      <c r="D68" s="215"/>
      <c r="E68" s="216" t="s">
        <v>32</v>
      </c>
      <c r="F68" s="217">
        <v>85</v>
      </c>
      <c r="G68" s="87" t="s">
        <v>224</v>
      </c>
      <c r="H68" s="218">
        <v>44203</v>
      </c>
      <c r="I68" s="218">
        <v>44205</v>
      </c>
      <c r="J68" s="132">
        <f t="shared" ref="J68:J73" si="3">I68-H68</f>
        <v>2</v>
      </c>
      <c r="K68" s="216" t="s">
        <v>272</v>
      </c>
      <c r="L68" s="276">
        <v>3111337767</v>
      </c>
      <c r="M68" s="277">
        <v>31413</v>
      </c>
      <c r="O68" s="278"/>
      <c r="U68" s="337"/>
      <c r="V68" s="339"/>
      <c r="W68" s="339"/>
      <c r="X68" s="340"/>
      <c r="Y68" s="340"/>
      <c r="Z68" s="361"/>
      <c r="AA68" s="340"/>
      <c r="AB68" s="340"/>
      <c r="AC68" s="340"/>
      <c r="AD68" s="340"/>
      <c r="AE68" s="340"/>
      <c r="AF68" s="361"/>
      <c r="AG68" s="339"/>
      <c r="AH68" s="197"/>
      <c r="AI68" s="198"/>
      <c r="AK68" s="202"/>
      <c r="AL68" s="340"/>
      <c r="AM68" s="377"/>
      <c r="AN68" s="390"/>
      <c r="AO68" s="405"/>
    </row>
    <row r="69" customHeight="1" spans="1:41">
      <c r="A69" s="35">
        <v>24</v>
      </c>
      <c r="B69" s="85" t="s">
        <v>305</v>
      </c>
      <c r="C69" s="78" t="s">
        <v>80</v>
      </c>
      <c r="D69" s="215"/>
      <c r="E69" s="216" t="s">
        <v>32</v>
      </c>
      <c r="F69" s="219">
        <v>71</v>
      </c>
      <c r="G69" s="220" t="s">
        <v>224</v>
      </c>
      <c r="H69" s="81">
        <v>44212</v>
      </c>
      <c r="I69" s="81">
        <v>44215</v>
      </c>
      <c r="J69" s="132">
        <f t="shared" si="3"/>
        <v>3</v>
      </c>
      <c r="K69" s="274" t="s">
        <v>272</v>
      </c>
      <c r="L69" s="133">
        <v>3002637663</v>
      </c>
      <c r="M69" s="277">
        <v>15977</v>
      </c>
      <c r="O69" s="135"/>
      <c r="U69" s="337"/>
      <c r="V69" s="159"/>
      <c r="W69" s="160"/>
      <c r="X69" s="159"/>
      <c r="Y69" s="159"/>
      <c r="Z69" s="159"/>
      <c r="AA69" s="159"/>
      <c r="AB69" s="159"/>
      <c r="AC69" s="159"/>
      <c r="AD69" s="159"/>
      <c r="AE69" s="159"/>
      <c r="AF69" s="175"/>
      <c r="AG69" s="159"/>
      <c r="AH69" s="175"/>
      <c r="AI69" s="200"/>
      <c r="AK69" s="202"/>
      <c r="AL69" s="203"/>
      <c r="AM69" s="344"/>
      <c r="AN69" s="203"/>
      <c r="AO69" s="200"/>
    </row>
    <row r="70" customHeight="1" spans="1:41">
      <c r="A70" s="35">
        <v>25</v>
      </c>
      <c r="B70" s="85" t="s">
        <v>306</v>
      </c>
      <c r="C70" s="82"/>
      <c r="D70" s="83" t="s">
        <v>214</v>
      </c>
      <c r="E70" s="77" t="s">
        <v>32</v>
      </c>
      <c r="F70" s="86">
        <v>45</v>
      </c>
      <c r="G70" s="79" t="s">
        <v>307</v>
      </c>
      <c r="H70" s="80">
        <v>44139</v>
      </c>
      <c r="I70" s="80">
        <v>44141</v>
      </c>
      <c r="J70" s="132">
        <f t="shared" si="3"/>
        <v>2</v>
      </c>
      <c r="K70" s="79" t="s">
        <v>277</v>
      </c>
      <c r="L70" s="138">
        <v>3554403554</v>
      </c>
      <c r="M70" s="134">
        <v>26700</v>
      </c>
      <c r="O70" s="278"/>
      <c r="U70" s="341"/>
      <c r="V70" s="342"/>
      <c r="W70" s="342"/>
      <c r="X70" s="340"/>
      <c r="Y70" s="340"/>
      <c r="Z70" s="340"/>
      <c r="AA70" s="340"/>
      <c r="AB70" s="340"/>
      <c r="AC70" s="340"/>
      <c r="AD70" s="340"/>
      <c r="AE70" s="340"/>
      <c r="AF70" s="361"/>
      <c r="AG70" s="342"/>
      <c r="AH70" s="197"/>
      <c r="AI70" s="198"/>
      <c r="AK70" s="202"/>
      <c r="AL70" s="203"/>
      <c r="AM70" s="344"/>
      <c r="AN70" s="391"/>
      <c r="AO70" s="200"/>
    </row>
    <row r="71" customHeight="1" spans="1:41">
      <c r="A71" s="35">
        <v>26</v>
      </c>
      <c r="B71" s="85" t="s">
        <v>308</v>
      </c>
      <c r="C71" s="83"/>
      <c r="D71" s="79" t="s">
        <v>276</v>
      </c>
      <c r="E71" s="77" t="s">
        <v>33</v>
      </c>
      <c r="F71" s="86">
        <v>31</v>
      </c>
      <c r="G71" s="79" t="s">
        <v>307</v>
      </c>
      <c r="H71" s="80">
        <v>44212</v>
      </c>
      <c r="I71" s="80">
        <v>44214</v>
      </c>
      <c r="J71" s="132">
        <f t="shared" si="3"/>
        <v>2</v>
      </c>
      <c r="K71" s="83" t="s">
        <v>274</v>
      </c>
      <c r="L71" s="751" t="s">
        <v>309</v>
      </c>
      <c r="M71" s="134">
        <v>24000</v>
      </c>
      <c r="O71" s="279"/>
      <c r="U71" s="337"/>
      <c r="V71" s="162"/>
      <c r="W71" s="162"/>
      <c r="X71" s="340"/>
      <c r="Y71" s="340"/>
      <c r="Z71" s="340"/>
      <c r="AA71" s="340"/>
      <c r="AB71" s="340"/>
      <c r="AC71" s="340"/>
      <c r="AD71" s="340"/>
      <c r="AE71" s="340"/>
      <c r="AF71" s="361"/>
      <c r="AG71" s="162"/>
      <c r="AH71" s="197"/>
      <c r="AI71" s="348"/>
      <c r="AK71" s="202"/>
      <c r="AL71" s="361"/>
      <c r="AM71" s="341"/>
      <c r="AN71" s="392"/>
      <c r="AO71" s="341"/>
    </row>
    <row r="72" customHeight="1" spans="1:41">
      <c r="A72" s="35">
        <v>27</v>
      </c>
      <c r="B72" s="85" t="s">
        <v>310</v>
      </c>
      <c r="C72" s="221"/>
      <c r="D72" s="221" t="s">
        <v>311</v>
      </c>
      <c r="E72" s="91" t="s">
        <v>33</v>
      </c>
      <c r="F72" s="86">
        <v>39</v>
      </c>
      <c r="G72" s="221" t="s">
        <v>307</v>
      </c>
      <c r="H72" s="222">
        <v>44224</v>
      </c>
      <c r="I72" s="222">
        <v>44225</v>
      </c>
      <c r="J72" s="132">
        <f t="shared" si="3"/>
        <v>1</v>
      </c>
      <c r="K72" s="79" t="s">
        <v>277</v>
      </c>
      <c r="L72" s="752" t="s">
        <v>312</v>
      </c>
      <c r="M72" s="281">
        <v>24000</v>
      </c>
      <c r="O72" s="202"/>
      <c r="P72" s="147"/>
      <c r="T72" s="343"/>
      <c r="U72" s="147"/>
      <c r="V72" s="344"/>
      <c r="X72" s="344"/>
      <c r="Y72" s="344"/>
      <c r="Z72" s="344"/>
      <c r="AA72" s="344"/>
      <c r="AB72" s="344"/>
      <c r="AC72" s="344"/>
      <c r="AD72" s="344"/>
      <c r="AE72" s="344"/>
      <c r="AF72" s="198"/>
      <c r="AG72" s="344"/>
      <c r="AH72" s="393"/>
      <c r="AI72" s="200"/>
      <c r="AK72" s="202"/>
      <c r="AL72" s="361"/>
      <c r="AM72" s="368"/>
      <c r="AN72" s="392"/>
      <c r="AO72" s="348"/>
    </row>
    <row r="73" customHeight="1" spans="1:41">
      <c r="A73" s="35">
        <v>28</v>
      </c>
      <c r="B73" s="223" t="s">
        <v>313</v>
      </c>
      <c r="C73" s="82"/>
      <c r="D73" s="224" t="s">
        <v>153</v>
      </c>
      <c r="E73" s="225" t="s">
        <v>33</v>
      </c>
      <c r="F73" s="226">
        <v>32</v>
      </c>
      <c r="G73" s="225" t="s">
        <v>224</v>
      </c>
      <c r="H73" s="227" t="s">
        <v>314</v>
      </c>
      <c r="I73" s="282" t="s">
        <v>315</v>
      </c>
      <c r="J73" s="132">
        <f t="shared" si="3"/>
        <v>1</v>
      </c>
      <c r="K73" s="82" t="s">
        <v>316</v>
      </c>
      <c r="L73" s="283">
        <v>3555131433</v>
      </c>
      <c r="M73" s="284">
        <v>18441</v>
      </c>
      <c r="O73" s="285"/>
      <c r="P73" s="286"/>
      <c r="T73" s="345"/>
      <c r="U73" s="198"/>
      <c r="V73" s="346"/>
      <c r="X73" s="347"/>
      <c r="Y73" s="344"/>
      <c r="Z73" s="344"/>
      <c r="AA73" s="344"/>
      <c r="AB73" s="362"/>
      <c r="AC73" s="363"/>
      <c r="AD73" s="364"/>
      <c r="AE73" s="364"/>
      <c r="AF73" s="365"/>
      <c r="AG73" s="362"/>
      <c r="AH73" s="394"/>
      <c r="AI73" s="395"/>
      <c r="AK73" s="395"/>
      <c r="AL73" s="361"/>
      <c r="AM73" s="368"/>
      <c r="AN73" s="392"/>
      <c r="AO73" s="348"/>
    </row>
    <row r="74" customHeight="1" spans="1:41">
      <c r="A74" s="35">
        <v>29</v>
      </c>
      <c r="B74" s="223" t="s">
        <v>317</v>
      </c>
      <c r="C74" s="228" t="s">
        <v>229</v>
      </c>
      <c r="D74" s="211"/>
      <c r="E74" s="229" t="s">
        <v>33</v>
      </c>
      <c r="F74" s="229">
        <v>50</v>
      </c>
      <c r="G74" s="225" t="s">
        <v>224</v>
      </c>
      <c r="H74" s="230">
        <v>44201</v>
      </c>
      <c r="I74" s="230">
        <v>44205</v>
      </c>
      <c r="J74" s="132">
        <f t="shared" ref="J74:J105" si="4">I74-H74</f>
        <v>4</v>
      </c>
      <c r="K74" s="82" t="s">
        <v>316</v>
      </c>
      <c r="L74" s="287">
        <v>3465098060</v>
      </c>
      <c r="M74" s="288">
        <v>18176</v>
      </c>
      <c r="N74" s="289"/>
      <c r="O74" s="289"/>
      <c r="P74" s="290"/>
      <c r="Q74" s="290"/>
      <c r="S74" s="348"/>
      <c r="U74" s="349"/>
      <c r="AA74" s="293"/>
      <c r="AB74" s="366"/>
      <c r="AC74" s="367"/>
      <c r="AD74" s="368"/>
      <c r="AE74" s="368"/>
      <c r="AF74" s="368"/>
      <c r="AG74" s="368"/>
      <c r="AH74" s="368"/>
      <c r="AI74" s="368"/>
      <c r="AJ74" s="368"/>
      <c r="AK74" s="368"/>
      <c r="AL74" s="361"/>
      <c r="AM74" s="368"/>
      <c r="AN74" s="392"/>
      <c r="AO74" s="348"/>
    </row>
    <row r="75" customHeight="1" spans="1:41">
      <c r="A75" s="35">
        <v>30</v>
      </c>
      <c r="B75" s="223" t="s">
        <v>318</v>
      </c>
      <c r="C75" s="228" t="s">
        <v>319</v>
      </c>
      <c r="D75" s="231"/>
      <c r="E75" s="229" t="s">
        <v>33</v>
      </c>
      <c r="F75" s="229">
        <v>71</v>
      </c>
      <c r="G75" s="225" t="s">
        <v>224</v>
      </c>
      <c r="H75" s="230">
        <v>44206</v>
      </c>
      <c r="I75" s="230">
        <v>44208</v>
      </c>
      <c r="J75" s="132">
        <f t="shared" si="4"/>
        <v>2</v>
      </c>
      <c r="K75" s="82" t="s">
        <v>316</v>
      </c>
      <c r="L75" s="291">
        <v>3418838843</v>
      </c>
      <c r="M75" s="292">
        <v>40000</v>
      </c>
      <c r="N75" s="293"/>
      <c r="O75" s="293"/>
      <c r="P75" s="290"/>
      <c r="Q75" s="290"/>
      <c r="S75" s="348"/>
      <c r="U75" s="349"/>
      <c r="AA75" s="341"/>
      <c r="AB75" s="369"/>
      <c r="AC75" s="367"/>
      <c r="AD75" s="369"/>
      <c r="AE75" s="369"/>
      <c r="AF75" s="369"/>
      <c r="AG75" s="369"/>
      <c r="AH75" s="369"/>
      <c r="AI75" s="369"/>
      <c r="AJ75" s="369"/>
      <c r="AK75" s="369"/>
      <c r="AL75" s="361"/>
      <c r="AM75" s="369"/>
      <c r="AN75" s="392"/>
      <c r="AO75" s="341"/>
    </row>
    <row r="76" customHeight="1" spans="1:41">
      <c r="A76" s="35">
        <v>31</v>
      </c>
      <c r="B76" s="223" t="s">
        <v>320</v>
      </c>
      <c r="C76" s="232" t="s">
        <v>249</v>
      </c>
      <c r="D76" s="215"/>
      <c r="E76" s="229" t="s">
        <v>33</v>
      </c>
      <c r="F76" s="229">
        <v>1</v>
      </c>
      <c r="G76" s="225" t="s">
        <v>224</v>
      </c>
      <c r="H76" s="230">
        <v>44207</v>
      </c>
      <c r="I76" s="230">
        <v>44209</v>
      </c>
      <c r="J76" s="132">
        <f t="shared" si="4"/>
        <v>2</v>
      </c>
      <c r="K76" s="82" t="s">
        <v>316</v>
      </c>
      <c r="L76" s="291">
        <v>3555101534</v>
      </c>
      <c r="M76" s="292">
        <v>14415</v>
      </c>
      <c r="N76" s="294"/>
      <c r="O76" s="295"/>
      <c r="P76" s="290"/>
      <c r="Q76" s="290"/>
      <c r="S76" s="348"/>
      <c r="U76" s="349"/>
      <c r="AA76" s="341"/>
      <c r="AB76" s="369"/>
      <c r="AC76" s="367"/>
      <c r="AD76" s="370"/>
      <c r="AE76" s="370"/>
      <c r="AF76" s="370"/>
      <c r="AG76" s="370"/>
      <c r="AH76" s="370"/>
      <c r="AI76" s="370"/>
      <c r="AJ76" s="370"/>
      <c r="AK76" s="370"/>
      <c r="AL76" s="361"/>
      <c r="AM76" s="370"/>
      <c r="AN76" s="392"/>
      <c r="AO76" s="406"/>
    </row>
    <row r="77" ht="17" customHeight="1" spans="1:41">
      <c r="A77" s="35">
        <v>32</v>
      </c>
      <c r="B77" s="223" t="s">
        <v>321</v>
      </c>
      <c r="C77" s="82"/>
      <c r="D77" s="233" t="s">
        <v>219</v>
      </c>
      <c r="E77" s="229" t="s">
        <v>33</v>
      </c>
      <c r="F77" s="229">
        <v>44</v>
      </c>
      <c r="G77" s="225" t="s">
        <v>224</v>
      </c>
      <c r="H77" s="230">
        <v>44207</v>
      </c>
      <c r="I77" s="230">
        <v>44209</v>
      </c>
      <c r="J77" s="132">
        <f t="shared" si="4"/>
        <v>2</v>
      </c>
      <c r="K77" s="82" t="s">
        <v>316</v>
      </c>
      <c r="L77" s="291">
        <v>3449482463</v>
      </c>
      <c r="M77" s="292">
        <v>40000</v>
      </c>
      <c r="N77" s="294"/>
      <c r="O77" s="293"/>
      <c r="P77" s="290"/>
      <c r="Q77" s="290"/>
      <c r="S77" s="348"/>
      <c r="U77" s="349"/>
      <c r="AA77" s="341"/>
      <c r="AB77" s="369"/>
      <c r="AC77" s="367"/>
      <c r="AD77" s="369"/>
      <c r="AE77" s="369"/>
      <c r="AF77" s="369"/>
      <c r="AG77" s="369"/>
      <c r="AH77" s="369"/>
      <c r="AI77" s="369"/>
      <c r="AJ77" s="369"/>
      <c r="AK77" s="369"/>
      <c r="AL77" s="361"/>
      <c r="AM77" s="369"/>
      <c r="AN77" s="392"/>
      <c r="AO77" s="341"/>
    </row>
    <row r="78" customHeight="1" spans="1:41">
      <c r="A78" s="35">
        <v>33</v>
      </c>
      <c r="B78" s="223" t="s">
        <v>322</v>
      </c>
      <c r="C78" s="82"/>
      <c r="D78" s="229" t="s">
        <v>219</v>
      </c>
      <c r="E78" s="229" t="s">
        <v>33</v>
      </c>
      <c r="F78" s="234">
        <v>57</v>
      </c>
      <c r="G78" s="225" t="s">
        <v>224</v>
      </c>
      <c r="H78" s="230">
        <v>44210</v>
      </c>
      <c r="I78" s="230">
        <v>44213</v>
      </c>
      <c r="J78" s="132">
        <f t="shared" si="4"/>
        <v>3</v>
      </c>
      <c r="K78" s="82" t="s">
        <v>316</v>
      </c>
      <c r="L78" s="296">
        <v>3449876099</v>
      </c>
      <c r="M78" s="292">
        <v>40000</v>
      </c>
      <c r="N78" s="294"/>
      <c r="O78" s="293"/>
      <c r="P78" s="290"/>
      <c r="Q78" s="290"/>
      <c r="S78" s="348"/>
      <c r="U78" s="349"/>
      <c r="AA78" s="341"/>
      <c r="AB78" s="369"/>
      <c r="AC78" s="367"/>
      <c r="AD78" s="369"/>
      <c r="AE78" s="369"/>
      <c r="AF78" s="369"/>
      <c r="AG78" s="369"/>
      <c r="AH78" s="369"/>
      <c r="AI78" s="369"/>
      <c r="AJ78" s="369"/>
      <c r="AK78" s="369"/>
      <c r="AL78" s="361"/>
      <c r="AM78" s="369"/>
      <c r="AN78" s="392"/>
      <c r="AO78" s="341"/>
    </row>
    <row r="79" customHeight="1" spans="1:40">
      <c r="A79" s="35">
        <v>34</v>
      </c>
      <c r="B79" s="223" t="s">
        <v>323</v>
      </c>
      <c r="C79" s="82"/>
      <c r="D79" s="235" t="s">
        <v>153</v>
      </c>
      <c r="E79" s="229" t="s">
        <v>33</v>
      </c>
      <c r="F79" s="234">
        <v>36</v>
      </c>
      <c r="G79" s="225" t="s">
        <v>224</v>
      </c>
      <c r="H79" s="230">
        <v>44213</v>
      </c>
      <c r="I79" s="230">
        <v>44215</v>
      </c>
      <c r="J79" s="132">
        <f t="shared" si="4"/>
        <v>2</v>
      </c>
      <c r="K79" s="82" t="s">
        <v>316</v>
      </c>
      <c r="L79" s="297">
        <v>3179358418</v>
      </c>
      <c r="M79" s="292">
        <v>33019</v>
      </c>
      <c r="O79" s="106"/>
      <c r="P79" s="298"/>
      <c r="Q79" s="298"/>
      <c r="R79" s="350"/>
      <c r="S79" s="351"/>
      <c r="T79" s="352"/>
      <c r="W79" s="353"/>
      <c r="X79" s="354"/>
      <c r="Z79" s="358"/>
      <c r="AA79" s="358"/>
      <c r="AB79" s="358"/>
      <c r="AC79" s="358"/>
      <c r="AD79" s="358"/>
      <c r="AE79" s="358"/>
      <c r="AF79" s="358"/>
      <c r="AG79" s="358"/>
      <c r="AH79" s="176"/>
      <c r="AI79" s="358"/>
      <c r="AJ79" s="176"/>
      <c r="AK79" s="396"/>
      <c r="AN79" s="397"/>
    </row>
    <row r="80" spans="1:40">
      <c r="A80" s="35">
        <v>35</v>
      </c>
      <c r="B80" s="223" t="s">
        <v>324</v>
      </c>
      <c r="C80" s="236" t="s">
        <v>325</v>
      </c>
      <c r="D80" s="237"/>
      <c r="E80" s="225" t="s">
        <v>32</v>
      </c>
      <c r="F80" s="238">
        <v>41</v>
      </c>
      <c r="G80" s="225" t="s">
        <v>224</v>
      </c>
      <c r="H80" s="230">
        <v>44215</v>
      </c>
      <c r="I80" s="230">
        <v>44216</v>
      </c>
      <c r="J80" s="132">
        <f t="shared" si="4"/>
        <v>1</v>
      </c>
      <c r="K80" s="82" t="s">
        <v>316</v>
      </c>
      <c r="L80" s="299">
        <v>3160090453</v>
      </c>
      <c r="M80" s="284">
        <v>14999</v>
      </c>
      <c r="O80" s="106"/>
      <c r="P80" s="298"/>
      <c r="Q80" s="298"/>
      <c r="R80" s="350"/>
      <c r="S80" s="351"/>
      <c r="T80" s="352"/>
      <c r="W80" s="353"/>
      <c r="X80" s="354"/>
      <c r="Z80" s="358"/>
      <c r="AA80" s="358"/>
      <c r="AB80" s="358"/>
      <c r="AC80" s="358"/>
      <c r="AD80" s="358"/>
      <c r="AE80" s="358"/>
      <c r="AF80" s="358"/>
      <c r="AG80" s="358"/>
      <c r="AH80" s="176"/>
      <c r="AI80" s="358"/>
      <c r="AJ80" s="176"/>
      <c r="AK80" s="326"/>
      <c r="AN80" s="397"/>
    </row>
    <row r="81" spans="1:40">
      <c r="A81" s="35">
        <v>36</v>
      </c>
      <c r="B81" s="223" t="s">
        <v>326</v>
      </c>
      <c r="C81" s="82"/>
      <c r="D81" s="236" t="s">
        <v>327</v>
      </c>
      <c r="E81" s="225" t="s">
        <v>33</v>
      </c>
      <c r="F81" s="238">
        <v>39</v>
      </c>
      <c r="G81" s="225" t="s">
        <v>224</v>
      </c>
      <c r="H81" s="230">
        <v>44214</v>
      </c>
      <c r="I81" s="230">
        <v>44216</v>
      </c>
      <c r="J81" s="132">
        <f t="shared" si="4"/>
        <v>2</v>
      </c>
      <c r="K81" s="82" t="s">
        <v>316</v>
      </c>
      <c r="L81" s="299">
        <v>3555751592</v>
      </c>
      <c r="M81" s="284">
        <v>10167</v>
      </c>
      <c r="Z81" s="358"/>
      <c r="AA81" s="358"/>
      <c r="AB81" s="358"/>
      <c r="AC81" s="358"/>
      <c r="AD81" s="358"/>
      <c r="AE81" s="358"/>
      <c r="AF81" s="358"/>
      <c r="AG81" s="358"/>
      <c r="AH81" s="176"/>
      <c r="AI81" s="358"/>
      <c r="AJ81" s="176"/>
      <c r="AK81" s="396"/>
      <c r="AN81" s="397"/>
    </row>
    <row r="82" spans="1:41">
      <c r="A82" s="35">
        <v>37</v>
      </c>
      <c r="B82" s="239" t="s">
        <v>328</v>
      </c>
      <c r="C82" s="82"/>
      <c r="D82" s="236" t="s">
        <v>329</v>
      </c>
      <c r="E82" s="240" t="s">
        <v>33</v>
      </c>
      <c r="F82" s="241">
        <v>2</v>
      </c>
      <c r="G82" s="225" t="s">
        <v>224</v>
      </c>
      <c r="H82" s="230">
        <v>44215</v>
      </c>
      <c r="I82" s="230">
        <v>44217</v>
      </c>
      <c r="J82" s="132">
        <f t="shared" si="4"/>
        <v>2</v>
      </c>
      <c r="K82" s="82" t="s">
        <v>316</v>
      </c>
      <c r="L82" s="300" t="s">
        <v>330</v>
      </c>
      <c r="M82" s="284">
        <v>40000</v>
      </c>
      <c r="AA82" s="147"/>
      <c r="AB82" s="371"/>
      <c r="AC82" s="371"/>
      <c r="AD82" s="161"/>
      <c r="AE82" s="161"/>
      <c r="AF82" s="161"/>
      <c r="AG82" s="161"/>
      <c r="AH82" s="161"/>
      <c r="AI82" s="161"/>
      <c r="AJ82" s="161"/>
      <c r="AK82" s="161"/>
      <c r="AL82" s="175"/>
      <c r="AM82" s="161"/>
      <c r="AN82" s="175"/>
      <c r="AO82" s="355"/>
    </row>
    <row r="83" spans="1:41">
      <c r="A83" s="35">
        <v>38</v>
      </c>
      <c r="B83" s="242" t="s">
        <v>331</v>
      </c>
      <c r="C83" s="82"/>
      <c r="D83" s="236" t="s">
        <v>332</v>
      </c>
      <c r="E83" s="240" t="s">
        <v>33</v>
      </c>
      <c r="F83" s="241">
        <v>24</v>
      </c>
      <c r="G83" s="225" t="s">
        <v>224</v>
      </c>
      <c r="H83" s="230">
        <v>44217</v>
      </c>
      <c r="I83" s="230">
        <v>44218</v>
      </c>
      <c r="J83" s="132">
        <f t="shared" si="4"/>
        <v>1</v>
      </c>
      <c r="K83" s="82" t="s">
        <v>316</v>
      </c>
      <c r="L83" s="301">
        <v>3119810362</v>
      </c>
      <c r="M83" s="284">
        <v>6716</v>
      </c>
      <c r="AA83" s="147"/>
      <c r="AB83" s="372"/>
      <c r="AC83" s="372"/>
      <c r="AD83" s="161"/>
      <c r="AE83" s="161"/>
      <c r="AF83" s="372"/>
      <c r="AG83" s="161"/>
      <c r="AH83" s="161"/>
      <c r="AI83" s="161"/>
      <c r="AJ83" s="161"/>
      <c r="AK83" s="161"/>
      <c r="AL83" s="175"/>
      <c r="AM83" s="372"/>
      <c r="AN83" s="175"/>
      <c r="AO83" s="200"/>
    </row>
    <row r="84" spans="1:41">
      <c r="A84" s="35">
        <v>39</v>
      </c>
      <c r="B84" s="242" t="s">
        <v>333</v>
      </c>
      <c r="C84" s="236" t="s">
        <v>155</v>
      </c>
      <c r="D84" s="231"/>
      <c r="E84" s="240" t="s">
        <v>33</v>
      </c>
      <c r="F84" s="240">
        <v>49</v>
      </c>
      <c r="G84" s="225" t="s">
        <v>224</v>
      </c>
      <c r="H84" s="230">
        <v>44222</v>
      </c>
      <c r="I84" s="230">
        <v>44224</v>
      </c>
      <c r="J84" s="132">
        <f t="shared" si="4"/>
        <v>2</v>
      </c>
      <c r="K84" s="82" t="s">
        <v>316</v>
      </c>
      <c r="L84" s="302">
        <v>3555154041</v>
      </c>
      <c r="M84" s="284">
        <v>16401</v>
      </c>
      <c r="AA84" s="147"/>
      <c r="AB84" s="373"/>
      <c r="AC84" s="374"/>
      <c r="AD84" s="374"/>
      <c r="AE84" s="374"/>
      <c r="AF84" s="374"/>
      <c r="AG84" s="374"/>
      <c r="AH84" s="374"/>
      <c r="AI84" s="374"/>
      <c r="AJ84" s="374"/>
      <c r="AK84" s="398"/>
      <c r="AL84" s="175"/>
      <c r="AM84" s="393"/>
      <c r="AN84" s="393"/>
      <c r="AO84" s="407"/>
    </row>
    <row r="85" spans="1:41">
      <c r="A85" s="35">
        <v>40</v>
      </c>
      <c r="B85" s="242" t="s">
        <v>334</v>
      </c>
      <c r="C85" s="82"/>
      <c r="D85" s="240" t="s">
        <v>219</v>
      </c>
      <c r="E85" s="240" t="s">
        <v>32</v>
      </c>
      <c r="F85" s="240">
        <v>53</v>
      </c>
      <c r="G85" s="225" t="s">
        <v>224</v>
      </c>
      <c r="H85" s="230">
        <v>44221</v>
      </c>
      <c r="I85" s="230">
        <v>44223</v>
      </c>
      <c r="J85" s="132">
        <f t="shared" si="4"/>
        <v>2</v>
      </c>
      <c r="K85" s="82" t="s">
        <v>316</v>
      </c>
      <c r="L85" s="299">
        <v>3418987040</v>
      </c>
      <c r="M85" s="284">
        <v>14083</v>
      </c>
      <c r="N85" s="303"/>
      <c r="O85" s="303"/>
      <c r="P85" s="304"/>
      <c r="Q85" s="304"/>
      <c r="S85" s="355"/>
      <c r="U85" s="135"/>
      <c r="AA85" s="147"/>
      <c r="AB85" s="159"/>
      <c r="AC85" s="159"/>
      <c r="AD85" s="159"/>
      <c r="AE85" s="159"/>
      <c r="AF85" s="161"/>
      <c r="AG85" s="161"/>
      <c r="AH85" s="161"/>
      <c r="AI85" s="161"/>
      <c r="AJ85" s="161"/>
      <c r="AK85" s="161"/>
      <c r="AL85" s="175"/>
      <c r="AM85" s="159"/>
      <c r="AN85" s="175"/>
      <c r="AO85" s="200"/>
    </row>
    <row r="86" ht="15.75" customHeight="1" spans="1:41">
      <c r="A86" s="35">
        <v>41</v>
      </c>
      <c r="B86" s="242" t="s">
        <v>335</v>
      </c>
      <c r="C86" s="82"/>
      <c r="D86" s="236" t="s">
        <v>332</v>
      </c>
      <c r="E86" s="240" t="s">
        <v>33</v>
      </c>
      <c r="F86" s="240">
        <v>72</v>
      </c>
      <c r="G86" s="225" t="s">
        <v>224</v>
      </c>
      <c r="H86" s="230">
        <v>44221</v>
      </c>
      <c r="I86" s="230">
        <v>44224</v>
      </c>
      <c r="J86" s="132">
        <f t="shared" si="4"/>
        <v>3</v>
      </c>
      <c r="K86" s="82" t="s">
        <v>316</v>
      </c>
      <c r="L86" s="299">
        <v>3485522082</v>
      </c>
      <c r="M86" s="284">
        <v>40000</v>
      </c>
      <c r="N86" s="303"/>
      <c r="O86" s="303"/>
      <c r="P86" s="304"/>
      <c r="Q86" s="304"/>
      <c r="S86" s="355"/>
      <c r="U86" s="135"/>
      <c r="AA86" s="147"/>
      <c r="AB86" s="159"/>
      <c r="AC86" s="159"/>
      <c r="AD86" s="161"/>
      <c r="AE86" s="161"/>
      <c r="AF86" s="159"/>
      <c r="AG86" s="159"/>
      <c r="AH86" s="159"/>
      <c r="AI86" s="159"/>
      <c r="AJ86" s="159"/>
      <c r="AK86" s="159"/>
      <c r="AL86" s="175"/>
      <c r="AM86" s="159"/>
      <c r="AN86" s="175"/>
      <c r="AO86" s="200"/>
    </row>
    <row r="87" spans="1:41">
      <c r="A87" s="35">
        <v>42</v>
      </c>
      <c r="B87" s="243" t="s">
        <v>336</v>
      </c>
      <c r="C87" s="82"/>
      <c r="D87" s="244" t="s">
        <v>219</v>
      </c>
      <c r="E87" s="244" t="s">
        <v>33</v>
      </c>
      <c r="F87" s="245">
        <v>70</v>
      </c>
      <c r="G87" s="225" t="s">
        <v>224</v>
      </c>
      <c r="H87" s="230">
        <v>44215</v>
      </c>
      <c r="I87" s="230">
        <v>44221</v>
      </c>
      <c r="J87" s="132">
        <f t="shared" si="4"/>
        <v>6</v>
      </c>
      <c r="K87" s="82" t="s">
        <v>316</v>
      </c>
      <c r="L87" s="299">
        <v>3449113968</v>
      </c>
      <c r="M87" s="305">
        <v>40000</v>
      </c>
      <c r="N87" s="303"/>
      <c r="O87" s="303"/>
      <c r="P87" s="304"/>
      <c r="Q87" s="304"/>
      <c r="S87" s="355"/>
      <c r="U87" s="135"/>
      <c r="AA87" s="147"/>
      <c r="AB87" s="371"/>
      <c r="AC87" s="159"/>
      <c r="AD87" s="161"/>
      <c r="AE87" s="161"/>
      <c r="AF87" s="161"/>
      <c r="AG87" s="161"/>
      <c r="AH87" s="161"/>
      <c r="AI87" s="161"/>
      <c r="AJ87" s="161"/>
      <c r="AK87" s="161"/>
      <c r="AL87" s="175"/>
      <c r="AM87" s="161"/>
      <c r="AN87" s="175"/>
      <c r="AO87" s="355"/>
    </row>
    <row r="88" spans="1:41">
      <c r="A88" s="35">
        <v>43</v>
      </c>
      <c r="B88" s="223" t="s">
        <v>337</v>
      </c>
      <c r="C88" s="246" t="s">
        <v>338</v>
      </c>
      <c r="D88" s="231"/>
      <c r="E88" s="247" t="s">
        <v>33</v>
      </c>
      <c r="F88" s="226">
        <v>24</v>
      </c>
      <c r="G88" s="225" t="s">
        <v>224</v>
      </c>
      <c r="H88" s="248">
        <v>44197</v>
      </c>
      <c r="I88" s="248">
        <v>44200</v>
      </c>
      <c r="J88" s="132">
        <f>I88-H88</f>
        <v>3</v>
      </c>
      <c r="K88" s="82" t="s">
        <v>316</v>
      </c>
      <c r="L88" s="306">
        <v>3472144100</v>
      </c>
      <c r="M88" s="307">
        <v>25557</v>
      </c>
      <c r="N88" s="303"/>
      <c r="O88" s="303"/>
      <c r="P88" s="304"/>
      <c r="AC88" s="159"/>
      <c r="AD88" s="161"/>
      <c r="AE88" s="161"/>
      <c r="AF88" s="161"/>
      <c r="AG88" s="161"/>
      <c r="AH88" s="161"/>
      <c r="AI88" s="161"/>
      <c r="AJ88" s="161"/>
      <c r="AK88" s="161"/>
      <c r="AL88" s="175"/>
      <c r="AM88" s="161"/>
      <c r="AN88" s="175"/>
      <c r="AO88" s="355"/>
    </row>
    <row r="89" spans="1:41">
      <c r="A89" s="35">
        <v>44</v>
      </c>
      <c r="B89" s="223" t="s">
        <v>339</v>
      </c>
      <c r="C89" s="246" t="s">
        <v>80</v>
      </c>
      <c r="D89" s="231"/>
      <c r="E89" s="247" t="s">
        <v>33</v>
      </c>
      <c r="F89" s="226">
        <v>54</v>
      </c>
      <c r="G89" s="225" t="s">
        <v>224</v>
      </c>
      <c r="H89" s="248">
        <v>44198</v>
      </c>
      <c r="I89" s="248">
        <v>44201</v>
      </c>
      <c r="J89" s="132">
        <f>I89-H89</f>
        <v>3</v>
      </c>
      <c r="K89" s="82" t="s">
        <v>316</v>
      </c>
      <c r="L89" s="299">
        <v>3555120039</v>
      </c>
      <c r="M89" s="307">
        <v>24443</v>
      </c>
      <c r="N89" s="303"/>
      <c r="O89" s="303"/>
      <c r="P89" s="304"/>
      <c r="AC89" s="159"/>
      <c r="AD89" s="161"/>
      <c r="AE89" s="161"/>
      <c r="AF89" s="161"/>
      <c r="AG89" s="161"/>
      <c r="AH89" s="161"/>
      <c r="AI89" s="161"/>
      <c r="AJ89" s="161"/>
      <c r="AK89" s="161"/>
      <c r="AL89" s="175"/>
      <c r="AM89" s="161"/>
      <c r="AN89" s="175"/>
      <c r="AO89" s="355"/>
    </row>
    <row r="90" spans="1:41">
      <c r="A90" s="35">
        <v>45</v>
      </c>
      <c r="B90" s="223" t="s">
        <v>340</v>
      </c>
      <c r="C90" s="246" t="s">
        <v>80</v>
      </c>
      <c r="D90" s="231"/>
      <c r="E90" s="247" t="s">
        <v>32</v>
      </c>
      <c r="F90" s="226">
        <v>69</v>
      </c>
      <c r="G90" s="225" t="s">
        <v>224</v>
      </c>
      <c r="H90" s="248">
        <v>44200</v>
      </c>
      <c r="I90" s="248">
        <v>44201</v>
      </c>
      <c r="J90" s="132">
        <f>I90-H90</f>
        <v>1</v>
      </c>
      <c r="K90" s="82" t="s">
        <v>316</v>
      </c>
      <c r="L90" s="306">
        <v>34143937650</v>
      </c>
      <c r="M90" s="307">
        <v>11734</v>
      </c>
      <c r="N90" s="303"/>
      <c r="O90" s="303"/>
      <c r="P90" s="304"/>
      <c r="AC90" s="159"/>
      <c r="AD90" s="161"/>
      <c r="AE90" s="161"/>
      <c r="AF90" s="161"/>
      <c r="AG90" s="161"/>
      <c r="AH90" s="161"/>
      <c r="AI90" s="161"/>
      <c r="AJ90" s="161"/>
      <c r="AK90" s="161"/>
      <c r="AL90" s="175"/>
      <c r="AM90" s="161"/>
      <c r="AN90" s="175"/>
      <c r="AO90" s="355"/>
    </row>
    <row r="91" spans="1:41">
      <c r="A91" s="35">
        <v>46</v>
      </c>
      <c r="B91" s="249" t="s">
        <v>341</v>
      </c>
      <c r="C91" s="82"/>
      <c r="D91" s="224" t="s">
        <v>342</v>
      </c>
      <c r="E91" s="250" t="s">
        <v>33</v>
      </c>
      <c r="F91" s="238">
        <v>45</v>
      </c>
      <c r="G91" s="225" t="s">
        <v>224</v>
      </c>
      <c r="H91" s="248">
        <v>44200</v>
      </c>
      <c r="I91" s="248">
        <v>44202</v>
      </c>
      <c r="J91" s="132">
        <f>I91-H91</f>
        <v>2</v>
      </c>
      <c r="K91" s="82" t="s">
        <v>316</v>
      </c>
      <c r="L91" s="299">
        <v>3469769062</v>
      </c>
      <c r="M91" s="307">
        <v>40000</v>
      </c>
      <c r="N91" s="303"/>
      <c r="O91" s="303"/>
      <c r="P91" s="304"/>
      <c r="AC91" s="37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75"/>
      <c r="AO91" s="355"/>
    </row>
    <row r="92" spans="1:41">
      <c r="A92" s="35">
        <v>47</v>
      </c>
      <c r="B92" s="251" t="s">
        <v>343</v>
      </c>
      <c r="C92" s="82"/>
      <c r="D92" s="224" t="s">
        <v>73</v>
      </c>
      <c r="E92" s="250" t="s">
        <v>32</v>
      </c>
      <c r="F92" s="238">
        <v>79</v>
      </c>
      <c r="G92" s="225" t="s">
        <v>224</v>
      </c>
      <c r="H92" s="248">
        <v>44201</v>
      </c>
      <c r="I92" s="248">
        <v>44204</v>
      </c>
      <c r="J92" s="132">
        <f>I92-H92</f>
        <v>3</v>
      </c>
      <c r="K92" s="82" t="s">
        <v>316</v>
      </c>
      <c r="L92" s="283">
        <v>3458154723</v>
      </c>
      <c r="M92" s="307">
        <v>33552</v>
      </c>
      <c r="N92" s="303"/>
      <c r="O92" s="303"/>
      <c r="P92" s="304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75"/>
      <c r="AO92" s="355"/>
    </row>
    <row r="93" customHeight="1" spans="1:41">
      <c r="A93" s="35">
        <v>48</v>
      </c>
      <c r="B93" s="251" t="s">
        <v>344</v>
      </c>
      <c r="C93" s="224" t="s">
        <v>345</v>
      </c>
      <c r="D93" s="231"/>
      <c r="E93" s="224" t="s">
        <v>32</v>
      </c>
      <c r="F93" s="238">
        <v>11</v>
      </c>
      <c r="G93" s="225" t="s">
        <v>224</v>
      </c>
      <c r="H93" s="248">
        <v>44204</v>
      </c>
      <c r="I93" s="248">
        <v>44205</v>
      </c>
      <c r="J93" s="132">
        <f>I93-H93</f>
        <v>1</v>
      </c>
      <c r="K93" s="82" t="s">
        <v>316</v>
      </c>
      <c r="L93" s="299">
        <v>3555126169</v>
      </c>
      <c r="M93" s="307">
        <v>22548</v>
      </c>
      <c r="N93" s="303"/>
      <c r="O93" s="303"/>
      <c r="P93" s="304"/>
      <c r="AC93" s="37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75"/>
      <c r="AO93" s="355"/>
    </row>
    <row r="94" spans="1:41">
      <c r="A94" s="35">
        <v>49</v>
      </c>
      <c r="B94" s="251" t="s">
        <v>346</v>
      </c>
      <c r="C94" s="82"/>
      <c r="D94" s="224" t="s">
        <v>347</v>
      </c>
      <c r="E94" s="250" t="s">
        <v>32</v>
      </c>
      <c r="F94" s="252">
        <v>20</v>
      </c>
      <c r="G94" s="225" t="s">
        <v>224</v>
      </c>
      <c r="H94" s="248">
        <v>44207</v>
      </c>
      <c r="I94" s="248">
        <v>44208</v>
      </c>
      <c r="J94" s="132">
        <f>I94-H94</f>
        <v>1</v>
      </c>
      <c r="K94" s="82" t="s">
        <v>316</v>
      </c>
      <c r="L94" s="299">
        <v>3130853556</v>
      </c>
      <c r="M94" s="308">
        <v>7568</v>
      </c>
      <c r="N94" s="303"/>
      <c r="O94" s="303"/>
      <c r="P94" s="304"/>
      <c r="AC94" s="371"/>
      <c r="AD94" s="375"/>
      <c r="AE94" s="375"/>
      <c r="AF94" s="375"/>
      <c r="AG94" s="375"/>
      <c r="AH94" s="375"/>
      <c r="AI94" s="375"/>
      <c r="AJ94" s="161"/>
      <c r="AK94" s="375"/>
      <c r="AL94" s="161"/>
      <c r="AM94" s="375"/>
      <c r="AN94" s="175"/>
      <c r="AO94" s="408"/>
    </row>
    <row r="95" spans="1:41">
      <c r="A95" s="35">
        <v>50</v>
      </c>
      <c r="B95" s="251" t="s">
        <v>348</v>
      </c>
      <c r="C95" s="82"/>
      <c r="D95" s="224" t="s">
        <v>349</v>
      </c>
      <c r="E95" s="224" t="s">
        <v>32</v>
      </c>
      <c r="F95" s="253">
        <v>23</v>
      </c>
      <c r="G95" s="225" t="s">
        <v>224</v>
      </c>
      <c r="H95" s="248">
        <v>44207</v>
      </c>
      <c r="I95" s="248">
        <v>44209</v>
      </c>
      <c r="J95" s="132">
        <f>I95-H95</f>
        <v>2</v>
      </c>
      <c r="K95" s="82" t="s">
        <v>316</v>
      </c>
      <c r="L95" s="309">
        <v>3132800305</v>
      </c>
      <c r="M95" s="308">
        <v>40000</v>
      </c>
      <c r="N95" s="310"/>
      <c r="O95" s="310"/>
      <c r="P95" s="311"/>
      <c r="AC95" s="317"/>
      <c r="AD95" s="198"/>
      <c r="AE95" s="198"/>
      <c r="AF95" s="198"/>
      <c r="AG95" s="198"/>
      <c r="AH95" s="198"/>
      <c r="AI95" s="198"/>
      <c r="AJ95" s="198"/>
      <c r="AK95" s="198"/>
      <c r="AL95" s="161"/>
      <c r="AM95" s="198"/>
      <c r="AN95" s="198"/>
      <c r="AO95" s="198"/>
    </row>
    <row r="96" spans="1:41">
      <c r="A96" s="35">
        <v>51</v>
      </c>
      <c r="B96" s="223" t="s">
        <v>350</v>
      </c>
      <c r="C96" s="224" t="s">
        <v>252</v>
      </c>
      <c r="D96" s="231"/>
      <c r="E96" s="224" t="s">
        <v>33</v>
      </c>
      <c r="F96" s="254">
        <v>74</v>
      </c>
      <c r="G96" s="225" t="s">
        <v>224</v>
      </c>
      <c r="H96" s="248">
        <v>44211</v>
      </c>
      <c r="I96" s="248">
        <v>44215</v>
      </c>
      <c r="J96" s="132">
        <f>I96-H96</f>
        <v>4</v>
      </c>
      <c r="K96" s="82" t="s">
        <v>316</v>
      </c>
      <c r="L96" s="309">
        <v>3554160790</v>
      </c>
      <c r="M96" s="312">
        <v>40000</v>
      </c>
      <c r="N96" s="310"/>
      <c r="O96" s="310"/>
      <c r="P96" s="311"/>
      <c r="AC96" s="317"/>
      <c r="AD96" s="198"/>
      <c r="AE96" s="198"/>
      <c r="AF96" s="198"/>
      <c r="AG96" s="198"/>
      <c r="AH96" s="198"/>
      <c r="AI96" s="198"/>
      <c r="AJ96" s="198"/>
      <c r="AK96" s="198"/>
      <c r="AL96" s="161"/>
      <c r="AM96" s="198"/>
      <c r="AN96" s="198"/>
      <c r="AO96" s="198"/>
    </row>
    <row r="97" spans="1:41">
      <c r="A97" s="35">
        <v>52</v>
      </c>
      <c r="B97" s="239" t="s">
        <v>351</v>
      </c>
      <c r="C97" s="82"/>
      <c r="D97" s="240" t="s">
        <v>352</v>
      </c>
      <c r="E97" s="255" t="s">
        <v>32</v>
      </c>
      <c r="F97" s="241">
        <v>28</v>
      </c>
      <c r="G97" s="225" t="s">
        <v>224</v>
      </c>
      <c r="H97" s="248">
        <v>44218</v>
      </c>
      <c r="I97" s="248">
        <v>44219</v>
      </c>
      <c r="J97" s="132">
        <f>I97-H97</f>
        <v>1</v>
      </c>
      <c r="K97" s="82" t="s">
        <v>316</v>
      </c>
      <c r="L97" s="297">
        <v>3555154207</v>
      </c>
      <c r="M97" s="307">
        <v>34597</v>
      </c>
      <c r="N97" s="313"/>
      <c r="O97" s="313"/>
      <c r="P97" s="311"/>
      <c r="AC97" s="317"/>
      <c r="AD97" s="344"/>
      <c r="AE97" s="344"/>
      <c r="AF97" s="161"/>
      <c r="AG97" s="161"/>
      <c r="AH97" s="161"/>
      <c r="AI97" s="161"/>
      <c r="AJ97" s="161"/>
      <c r="AK97" s="161"/>
      <c r="AL97" s="161"/>
      <c r="AM97" s="344"/>
      <c r="AN97" s="175"/>
      <c r="AO97" s="200"/>
    </row>
    <row r="98" spans="1:41">
      <c r="A98" s="35">
        <v>53</v>
      </c>
      <c r="B98" s="251" t="s">
        <v>353</v>
      </c>
      <c r="C98" s="256" t="s">
        <v>304</v>
      </c>
      <c r="D98" s="215"/>
      <c r="E98" s="247" t="s">
        <v>32</v>
      </c>
      <c r="F98" s="225">
        <v>84</v>
      </c>
      <c r="G98" s="225" t="s">
        <v>224</v>
      </c>
      <c r="H98" s="248">
        <v>44216</v>
      </c>
      <c r="I98" s="248">
        <v>44220</v>
      </c>
      <c r="J98" s="132">
        <f>I98-H98</f>
        <v>4</v>
      </c>
      <c r="K98" s="82" t="s">
        <v>316</v>
      </c>
      <c r="L98" s="302">
        <v>3130855185</v>
      </c>
      <c r="M98" s="307">
        <v>23400</v>
      </c>
      <c r="N98" s="314"/>
      <c r="O98" s="315"/>
      <c r="P98" s="311"/>
      <c r="Q98" s="311"/>
      <c r="S98" s="317"/>
      <c r="U98" s="314"/>
      <c r="AA98" s="376"/>
      <c r="AB98" s="377"/>
      <c r="AC98" s="317"/>
      <c r="AD98" s="344"/>
      <c r="AE98" s="344"/>
      <c r="AF98" s="161"/>
      <c r="AG98" s="161"/>
      <c r="AH98" s="161"/>
      <c r="AI98" s="161"/>
      <c r="AJ98" s="161"/>
      <c r="AK98" s="161"/>
      <c r="AL98" s="161"/>
      <c r="AM98" s="344"/>
      <c r="AN98" s="175"/>
      <c r="AO98" s="200"/>
    </row>
    <row r="99" spans="1:43">
      <c r="A99" s="35">
        <v>54</v>
      </c>
      <c r="B99" s="251" t="s">
        <v>354</v>
      </c>
      <c r="C99" s="82"/>
      <c r="D99" s="250" t="s">
        <v>355</v>
      </c>
      <c r="E99" s="247" t="s">
        <v>32</v>
      </c>
      <c r="F99" s="225">
        <v>51</v>
      </c>
      <c r="G99" s="225" t="s">
        <v>224</v>
      </c>
      <c r="H99" s="248">
        <v>44216</v>
      </c>
      <c r="I99" s="248">
        <v>44221</v>
      </c>
      <c r="J99" s="132">
        <f>I99-H99</f>
        <v>5</v>
      </c>
      <c r="K99" s="82" t="s">
        <v>316</v>
      </c>
      <c r="L99" s="302">
        <v>3555151124</v>
      </c>
      <c r="M99" s="307">
        <v>29200</v>
      </c>
      <c r="N99" s="316"/>
      <c r="O99" s="316"/>
      <c r="P99" s="316"/>
      <c r="Q99" s="316"/>
      <c r="S99" s="316"/>
      <c r="U99" s="316"/>
      <c r="AA99" s="316"/>
      <c r="AB99" s="316"/>
      <c r="AC99" s="378"/>
      <c r="AD99" s="316"/>
      <c r="AE99" s="316"/>
      <c r="AF99" s="316"/>
      <c r="AG99" s="316"/>
      <c r="AH99" s="316"/>
      <c r="AI99" s="316"/>
      <c r="AJ99" s="316"/>
      <c r="AK99" s="316"/>
      <c r="AL99" s="399"/>
      <c r="AM99" s="316"/>
      <c r="AN99" s="400"/>
      <c r="AO99" s="316"/>
      <c r="AQ99" s="316" t="s">
        <v>356</v>
      </c>
    </row>
    <row r="100" spans="1:43">
      <c r="A100" s="35">
        <v>55</v>
      </c>
      <c r="B100" s="251" t="s">
        <v>357</v>
      </c>
      <c r="C100" s="256" t="s">
        <v>155</v>
      </c>
      <c r="D100" s="215"/>
      <c r="E100" s="250" t="s">
        <v>33</v>
      </c>
      <c r="F100" s="238">
        <v>23</v>
      </c>
      <c r="G100" s="225" t="s">
        <v>224</v>
      </c>
      <c r="H100" s="248">
        <v>44221</v>
      </c>
      <c r="I100" s="248">
        <v>44222</v>
      </c>
      <c r="J100" s="132">
        <f>I100-H100</f>
        <v>1</v>
      </c>
      <c r="K100" s="82" t="s">
        <v>316</v>
      </c>
      <c r="L100" s="309">
        <v>3469239788</v>
      </c>
      <c r="M100" s="307">
        <v>8195</v>
      </c>
      <c r="N100" s="317"/>
      <c r="O100" s="317"/>
      <c r="P100" s="318"/>
      <c r="Q100" s="318"/>
      <c r="S100" s="317"/>
      <c r="U100" s="317"/>
      <c r="AA100" s="317"/>
      <c r="AB100" s="317"/>
      <c r="AC100" s="379"/>
      <c r="AD100" s="198"/>
      <c r="AE100" s="198"/>
      <c r="AF100" s="198"/>
      <c r="AG100" s="198"/>
      <c r="AH100" s="198"/>
      <c r="AI100" s="198"/>
      <c r="AJ100" s="198"/>
      <c r="AK100" s="198"/>
      <c r="AL100" s="361"/>
      <c r="AM100" s="198"/>
      <c r="AN100" s="197"/>
      <c r="AO100" s="198"/>
      <c r="AQ100" s="198" t="s">
        <v>358</v>
      </c>
    </row>
    <row r="101" spans="1:41">
      <c r="A101" s="35">
        <v>56</v>
      </c>
      <c r="B101" s="251" t="s">
        <v>359</v>
      </c>
      <c r="C101" s="229" t="s">
        <v>319</v>
      </c>
      <c r="D101" s="215"/>
      <c r="E101" s="250" t="s">
        <v>33</v>
      </c>
      <c r="F101" s="238">
        <v>62</v>
      </c>
      <c r="G101" s="225" t="s">
        <v>224</v>
      </c>
      <c r="H101" s="230">
        <v>44217</v>
      </c>
      <c r="I101" s="248">
        <v>44222</v>
      </c>
      <c r="J101" s="132">
        <f>I101-H101</f>
        <v>5</v>
      </c>
      <c r="K101" s="82" t="s">
        <v>316</v>
      </c>
      <c r="L101" s="309">
        <v>3555381734</v>
      </c>
      <c r="M101" s="307">
        <v>40000</v>
      </c>
      <c r="V101" s="356"/>
      <c r="W101" s="356"/>
      <c r="X101" s="356"/>
      <c r="Y101" s="356"/>
      <c r="Z101" s="356"/>
      <c r="AA101" s="380"/>
      <c r="AB101" s="356"/>
      <c r="AC101" s="381"/>
      <c r="AD101" s="382"/>
      <c r="AN101" s="401"/>
      <c r="AO101" s="106"/>
    </row>
    <row r="102" spans="1:41">
      <c r="A102" s="35">
        <v>57</v>
      </c>
      <c r="B102" s="251" t="s">
        <v>360</v>
      </c>
      <c r="C102" s="82"/>
      <c r="D102" s="250" t="s">
        <v>361</v>
      </c>
      <c r="E102" s="257" t="s">
        <v>32</v>
      </c>
      <c r="F102" s="225">
        <v>45</v>
      </c>
      <c r="G102" s="225" t="s">
        <v>224</v>
      </c>
      <c r="H102" s="230">
        <v>44222</v>
      </c>
      <c r="I102" s="230">
        <v>44223</v>
      </c>
      <c r="J102" s="132">
        <f>I102-H102</f>
        <v>1</v>
      </c>
      <c r="K102" s="82" t="s">
        <v>316</v>
      </c>
      <c r="L102" s="309">
        <v>3555123965</v>
      </c>
      <c r="M102" s="307">
        <v>19815</v>
      </c>
      <c r="V102" s="357"/>
      <c r="W102" s="357"/>
      <c r="X102" s="357"/>
      <c r="Y102" s="357"/>
      <c r="Z102" s="357"/>
      <c r="AA102" s="383"/>
      <c r="AB102" s="357"/>
      <c r="AC102" s="381"/>
      <c r="AD102" s="382"/>
      <c r="AN102" s="402"/>
      <c r="AO102" s="106"/>
    </row>
    <row r="103" spans="1:41">
      <c r="A103" s="35">
        <v>58</v>
      </c>
      <c r="B103" s="251" t="s">
        <v>362</v>
      </c>
      <c r="C103" s="250" t="s">
        <v>155</v>
      </c>
      <c r="D103" s="258"/>
      <c r="E103" s="250" t="s">
        <v>33</v>
      </c>
      <c r="F103" s="238">
        <v>5</v>
      </c>
      <c r="G103" s="225" t="s">
        <v>224</v>
      </c>
      <c r="H103" s="248">
        <v>44221</v>
      </c>
      <c r="I103" s="248">
        <v>44227</v>
      </c>
      <c r="J103" s="132">
        <f>I103-H103</f>
        <v>6</v>
      </c>
      <c r="K103" s="82" t="s">
        <v>316</v>
      </c>
      <c r="L103" s="306">
        <v>3555332424</v>
      </c>
      <c r="M103" s="312">
        <v>39857</v>
      </c>
      <c r="V103" s="357"/>
      <c r="W103" s="357"/>
      <c r="X103" s="357"/>
      <c r="Y103" s="357"/>
      <c r="Z103" s="357"/>
      <c r="AA103" s="383"/>
      <c r="AB103" s="357"/>
      <c r="AC103" s="381"/>
      <c r="AD103" s="384"/>
      <c r="AN103" s="402"/>
      <c r="AO103" s="106"/>
    </row>
    <row r="104" spans="1:41">
      <c r="A104" s="35">
        <v>59</v>
      </c>
      <c r="B104" s="223" t="s">
        <v>363</v>
      </c>
      <c r="C104" s="259" t="s">
        <v>364</v>
      </c>
      <c r="D104" s="258"/>
      <c r="E104" s="229" t="s">
        <v>33</v>
      </c>
      <c r="F104" s="234">
        <v>73</v>
      </c>
      <c r="G104" s="225" t="s">
        <v>224</v>
      </c>
      <c r="H104" s="230">
        <v>44207</v>
      </c>
      <c r="I104" s="230">
        <v>44211</v>
      </c>
      <c r="J104" s="132">
        <f>I104-H104</f>
        <v>4</v>
      </c>
      <c r="K104" s="82" t="s">
        <v>316</v>
      </c>
      <c r="L104" s="319">
        <v>3554366498</v>
      </c>
      <c r="M104" s="320">
        <v>40000</v>
      </c>
      <c r="Q104" s="358"/>
      <c r="R104" s="106"/>
      <c r="V104" s="357"/>
      <c r="W104" s="357"/>
      <c r="X104" s="357"/>
      <c r="Y104" s="357"/>
      <c r="Z104" s="357"/>
      <c r="AA104" s="383"/>
      <c r="AB104" s="357"/>
      <c r="AC104" s="381"/>
      <c r="AD104" s="385"/>
      <c r="AN104" s="401"/>
      <c r="AO104" s="106"/>
    </row>
    <row r="105" spans="1:40">
      <c r="A105" s="35">
        <v>60</v>
      </c>
      <c r="B105" s="223" t="s">
        <v>365</v>
      </c>
      <c r="C105" s="247" t="s">
        <v>304</v>
      </c>
      <c r="D105" s="215"/>
      <c r="E105" s="247" t="s">
        <v>32</v>
      </c>
      <c r="F105" s="252">
        <v>66</v>
      </c>
      <c r="G105" s="225" t="s">
        <v>224</v>
      </c>
      <c r="H105" s="248">
        <v>44197</v>
      </c>
      <c r="I105" s="248">
        <v>44199</v>
      </c>
      <c r="J105" s="132">
        <f>I105-H105</f>
        <v>2</v>
      </c>
      <c r="K105" s="82" t="s">
        <v>316</v>
      </c>
      <c r="L105" s="321">
        <v>3555303589</v>
      </c>
      <c r="M105" s="307">
        <v>14624</v>
      </c>
      <c r="Q105" s="358"/>
      <c r="R105" s="10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7"/>
      <c r="AL105" s="386"/>
      <c r="AM105" s="387"/>
      <c r="AN105" s="327"/>
    </row>
    <row r="106" spans="1:40">
      <c r="A106" s="35">
        <v>61</v>
      </c>
      <c r="B106" s="223" t="s">
        <v>366</v>
      </c>
      <c r="C106" s="247" t="s">
        <v>304</v>
      </c>
      <c r="D106" s="215"/>
      <c r="E106" s="247" t="s">
        <v>32</v>
      </c>
      <c r="F106" s="238">
        <v>84</v>
      </c>
      <c r="G106" s="225" t="s">
        <v>224</v>
      </c>
      <c r="H106" s="248">
        <v>44204</v>
      </c>
      <c r="I106" s="248">
        <v>44207</v>
      </c>
      <c r="J106" s="132">
        <f>I106-H106</f>
        <v>3</v>
      </c>
      <c r="K106" s="82" t="s">
        <v>316</v>
      </c>
      <c r="L106" s="321">
        <v>3123154337</v>
      </c>
      <c r="M106" s="307">
        <v>24911</v>
      </c>
      <c r="AC106" s="386"/>
      <c r="AD106" s="386"/>
      <c r="AE106" s="386"/>
      <c r="AF106" s="386"/>
      <c r="AG106" s="386"/>
      <c r="AH106" s="386"/>
      <c r="AI106" s="386"/>
      <c r="AJ106" s="386"/>
      <c r="AK106" s="387"/>
      <c r="AL106" s="386"/>
      <c r="AM106" s="387"/>
      <c r="AN106" s="106"/>
    </row>
    <row r="107" spans="1:40">
      <c r="A107" s="35">
        <v>62</v>
      </c>
      <c r="B107" s="223" t="s">
        <v>367</v>
      </c>
      <c r="C107" s="225" t="s">
        <v>80</v>
      </c>
      <c r="D107" s="260"/>
      <c r="E107" s="247" t="s">
        <v>33</v>
      </c>
      <c r="F107" s="238">
        <v>38</v>
      </c>
      <c r="G107" s="225" t="s">
        <v>224</v>
      </c>
      <c r="H107" s="248">
        <v>44212</v>
      </c>
      <c r="I107" s="248">
        <v>44214</v>
      </c>
      <c r="J107" s="132">
        <f>I107-H107</f>
        <v>2</v>
      </c>
      <c r="K107" s="82" t="s">
        <v>316</v>
      </c>
      <c r="L107" s="321">
        <v>3115416085</v>
      </c>
      <c r="M107" s="307">
        <v>8591</v>
      </c>
      <c r="AC107" s="386"/>
      <c r="AD107" s="386"/>
      <c r="AE107" s="386"/>
      <c r="AF107" s="386"/>
      <c r="AG107" s="386"/>
      <c r="AH107" s="386"/>
      <c r="AI107" s="386"/>
      <c r="AJ107" s="386"/>
      <c r="AK107" s="387"/>
      <c r="AL107" s="386"/>
      <c r="AM107" s="387"/>
      <c r="AN107" s="327"/>
    </row>
    <row r="108" spans="1:40">
      <c r="A108" s="35">
        <v>63</v>
      </c>
      <c r="B108" s="223" t="s">
        <v>354</v>
      </c>
      <c r="C108" s="82"/>
      <c r="D108" s="255" t="s">
        <v>153</v>
      </c>
      <c r="E108" s="247" t="s">
        <v>32</v>
      </c>
      <c r="F108" s="238">
        <v>51</v>
      </c>
      <c r="G108" s="225" t="s">
        <v>224</v>
      </c>
      <c r="H108" s="248">
        <v>44214</v>
      </c>
      <c r="I108" s="248">
        <v>44216</v>
      </c>
      <c r="J108" s="132">
        <f>I108-H108</f>
        <v>2</v>
      </c>
      <c r="K108" s="82" t="s">
        <v>316</v>
      </c>
      <c r="L108" s="321">
        <v>3555151124</v>
      </c>
      <c r="M108" s="307">
        <v>10722</v>
      </c>
      <c r="Q108" s="358"/>
      <c r="R108" s="10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7"/>
      <c r="AL108" s="386"/>
      <c r="AM108" s="387"/>
      <c r="AN108" s="106"/>
    </row>
    <row r="109" spans="1:41">
      <c r="A109" s="35">
        <v>64</v>
      </c>
      <c r="B109" s="223" t="s">
        <v>353</v>
      </c>
      <c r="C109" s="247" t="s">
        <v>304</v>
      </c>
      <c r="D109" s="215"/>
      <c r="E109" s="247" t="s">
        <v>32</v>
      </c>
      <c r="F109" s="238">
        <v>84</v>
      </c>
      <c r="G109" s="225" t="s">
        <v>224</v>
      </c>
      <c r="H109" s="248">
        <v>44215</v>
      </c>
      <c r="I109" s="248">
        <v>44216</v>
      </c>
      <c r="J109" s="132">
        <f>I109-H109</f>
        <v>1</v>
      </c>
      <c r="K109" s="82" t="s">
        <v>316</v>
      </c>
      <c r="L109" s="321">
        <v>3130855185</v>
      </c>
      <c r="M109" s="307">
        <v>16587</v>
      </c>
      <c r="O109" s="322"/>
      <c r="P109" s="323"/>
      <c r="R109" s="327"/>
      <c r="T109" s="326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359"/>
      <c r="AF109" s="387"/>
      <c r="AG109" s="359"/>
      <c r="AH109" s="403"/>
      <c r="AI109" s="327"/>
      <c r="AL109" s="106"/>
      <c r="AN109" s="404"/>
      <c r="AO109" s="106"/>
    </row>
    <row r="110" spans="1:41">
      <c r="A110" s="35">
        <v>65</v>
      </c>
      <c r="B110" s="223" t="s">
        <v>368</v>
      </c>
      <c r="C110" s="229" t="s">
        <v>369</v>
      </c>
      <c r="D110" s="231"/>
      <c r="E110" s="229" t="s">
        <v>33</v>
      </c>
      <c r="F110" s="234">
        <v>80</v>
      </c>
      <c r="G110" s="225" t="s">
        <v>224</v>
      </c>
      <c r="H110" s="230">
        <v>43844</v>
      </c>
      <c r="I110" s="230">
        <v>43845</v>
      </c>
      <c r="J110" s="132">
        <f>I110-H110</f>
        <v>1</v>
      </c>
      <c r="K110" s="82" t="s">
        <v>316</v>
      </c>
      <c r="L110" s="753" t="s">
        <v>370</v>
      </c>
      <c r="M110" s="320">
        <v>11918</v>
      </c>
      <c r="N110" s="16"/>
      <c r="O110" s="324"/>
      <c r="P110" s="324"/>
      <c r="R110" s="106"/>
      <c r="T110" s="326"/>
      <c r="V110" s="360"/>
      <c r="W110" s="360"/>
      <c r="X110" s="360"/>
      <c r="Y110" s="360"/>
      <c r="Z110" s="360"/>
      <c r="AA110" s="360"/>
      <c r="AB110" s="360"/>
      <c r="AC110" s="360"/>
      <c r="AD110" s="360"/>
      <c r="AE110" s="360"/>
      <c r="AF110" s="387"/>
      <c r="AG110" s="360"/>
      <c r="AH110" s="403"/>
      <c r="AI110" s="106"/>
      <c r="AL110" s="106"/>
      <c r="AN110" s="404"/>
      <c r="AO110" s="106"/>
    </row>
    <row r="111" spans="1:41">
      <c r="A111" s="35">
        <v>66</v>
      </c>
      <c r="B111" s="261" t="s">
        <v>371</v>
      </c>
      <c r="C111" s="224" t="s">
        <v>80</v>
      </c>
      <c r="D111" s="231"/>
      <c r="E111" s="262" t="s">
        <v>32</v>
      </c>
      <c r="F111" s="263">
        <v>68</v>
      </c>
      <c r="G111" s="225" t="s">
        <v>224</v>
      </c>
      <c r="H111" s="230">
        <v>44213</v>
      </c>
      <c r="I111" s="230">
        <v>44215</v>
      </c>
      <c r="J111" s="132">
        <f>I111-H111</f>
        <v>2</v>
      </c>
      <c r="K111" s="82" t="s">
        <v>316</v>
      </c>
      <c r="L111" s="754" t="s">
        <v>372</v>
      </c>
      <c r="M111" s="284">
        <v>14990</v>
      </c>
      <c r="O111" s="324"/>
      <c r="P111" s="324"/>
      <c r="Q111" s="327"/>
      <c r="R111" s="106"/>
      <c r="T111" s="326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87"/>
      <c r="AG111" s="360"/>
      <c r="AH111" s="403"/>
      <c r="AI111" s="106"/>
      <c r="AL111" s="106"/>
      <c r="AN111" s="404"/>
      <c r="AO111" s="106"/>
    </row>
    <row r="112" spans="1:41">
      <c r="A112" s="35">
        <v>67</v>
      </c>
      <c r="B112" s="261" t="s">
        <v>373</v>
      </c>
      <c r="C112" s="82"/>
      <c r="D112" s="224" t="s">
        <v>374</v>
      </c>
      <c r="E112" s="262" t="s">
        <v>32</v>
      </c>
      <c r="F112" s="263">
        <v>91</v>
      </c>
      <c r="G112" s="225" t="s">
        <v>224</v>
      </c>
      <c r="H112" s="230">
        <v>44214</v>
      </c>
      <c r="I112" s="230">
        <v>44215</v>
      </c>
      <c r="J112" s="132">
        <f>I112-H112</f>
        <v>1</v>
      </c>
      <c r="K112" s="82" t="s">
        <v>316</v>
      </c>
      <c r="L112" s="754" t="s">
        <v>375</v>
      </c>
      <c r="M112" s="284">
        <v>9978</v>
      </c>
      <c r="N112" s="16"/>
      <c r="O112" s="324"/>
      <c r="P112" s="324"/>
      <c r="Q112" s="327"/>
      <c r="R112" s="106"/>
      <c r="T112" s="326"/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87"/>
      <c r="AG112" s="360"/>
      <c r="AH112" s="403"/>
      <c r="AI112" s="106"/>
      <c r="AL112" s="106"/>
      <c r="AN112" s="401"/>
      <c r="AO112" s="106"/>
    </row>
    <row r="113" spans="1:41">
      <c r="A113" s="35">
        <v>68</v>
      </c>
      <c r="B113" s="261" t="s">
        <v>376</v>
      </c>
      <c r="C113" s="224" t="s">
        <v>80</v>
      </c>
      <c r="D113" s="231"/>
      <c r="E113" s="264" t="s">
        <v>32</v>
      </c>
      <c r="F113" s="265">
        <v>51</v>
      </c>
      <c r="G113" s="225" t="s">
        <v>224</v>
      </c>
      <c r="H113" s="230">
        <v>44215</v>
      </c>
      <c r="I113" s="230">
        <v>44216</v>
      </c>
      <c r="J113" s="132">
        <f>I113-H113</f>
        <v>1</v>
      </c>
      <c r="K113" s="82" t="s">
        <v>316</v>
      </c>
      <c r="L113" s="754" t="s">
        <v>377</v>
      </c>
      <c r="M113" s="284">
        <v>4661</v>
      </c>
      <c r="N113" s="16"/>
      <c r="O113" s="326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87"/>
      <c r="AG113" s="360"/>
      <c r="AH113" s="403"/>
      <c r="AI113" s="106"/>
      <c r="AL113" s="106"/>
      <c r="AN113" s="404"/>
      <c r="AO113" s="106"/>
    </row>
    <row r="114" spans="1:41">
      <c r="A114" s="35">
        <v>69</v>
      </c>
      <c r="B114" s="266" t="s">
        <v>378</v>
      </c>
      <c r="C114" s="267" t="s">
        <v>379</v>
      </c>
      <c r="D114" s="258"/>
      <c r="E114" s="240" t="s">
        <v>33</v>
      </c>
      <c r="F114" s="241">
        <v>53</v>
      </c>
      <c r="G114" s="225" t="s">
        <v>224</v>
      </c>
      <c r="H114" s="248">
        <v>44216</v>
      </c>
      <c r="I114" s="248">
        <v>44217</v>
      </c>
      <c r="J114" s="132">
        <f>I114-H114</f>
        <v>1</v>
      </c>
      <c r="K114" s="82" t="s">
        <v>316</v>
      </c>
      <c r="L114" s="754" t="s">
        <v>380</v>
      </c>
      <c r="M114" s="284">
        <v>8476</v>
      </c>
      <c r="N114" s="16"/>
      <c r="O114" s="326"/>
      <c r="P114" s="327"/>
      <c r="V114" s="360"/>
      <c r="W114" s="360"/>
      <c r="X114" s="360"/>
      <c r="Y114" s="360"/>
      <c r="Z114" s="360"/>
      <c r="AA114" s="360"/>
      <c r="AB114" s="360"/>
      <c r="AC114" s="360"/>
      <c r="AD114" s="360"/>
      <c r="AE114" s="360"/>
      <c r="AF114" s="387"/>
      <c r="AG114" s="360"/>
      <c r="AH114" s="403"/>
      <c r="AI114" s="106"/>
      <c r="AL114" s="106"/>
      <c r="AN114" s="404"/>
      <c r="AO114" s="106"/>
    </row>
    <row r="115" spans="1:41">
      <c r="A115" s="35">
        <v>70</v>
      </c>
      <c r="B115" s="268" t="s">
        <v>381</v>
      </c>
      <c r="C115" s="224" t="s">
        <v>80</v>
      </c>
      <c r="D115" s="231"/>
      <c r="E115" s="255" t="s">
        <v>32</v>
      </c>
      <c r="F115" s="269">
        <v>41</v>
      </c>
      <c r="G115" s="225" t="s">
        <v>224</v>
      </c>
      <c r="H115" s="270">
        <v>44219</v>
      </c>
      <c r="I115" s="270">
        <v>44222</v>
      </c>
      <c r="J115" s="132">
        <f>I115-H115</f>
        <v>3</v>
      </c>
      <c r="K115" s="82" t="s">
        <v>316</v>
      </c>
      <c r="L115" s="302">
        <v>3555501247</v>
      </c>
      <c r="M115" s="328">
        <v>7811</v>
      </c>
      <c r="N115" s="16"/>
      <c r="O115" s="326"/>
      <c r="P115" s="327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87"/>
      <c r="AG115" s="360"/>
      <c r="AH115" s="403"/>
      <c r="AI115" s="106"/>
      <c r="AL115" s="106"/>
      <c r="AN115" s="404"/>
      <c r="AO115" s="106"/>
    </row>
    <row r="116" spans="1:41">
      <c r="A116" s="35">
        <v>71</v>
      </c>
      <c r="B116" s="268" t="s">
        <v>382</v>
      </c>
      <c r="C116" s="255" t="s">
        <v>229</v>
      </c>
      <c r="D116" s="231"/>
      <c r="E116" s="255" t="s">
        <v>33</v>
      </c>
      <c r="F116" s="269">
        <v>57</v>
      </c>
      <c r="G116" s="225" t="s">
        <v>224</v>
      </c>
      <c r="H116" s="270">
        <v>44218</v>
      </c>
      <c r="I116" s="270">
        <v>44220</v>
      </c>
      <c r="J116" s="132">
        <f>I116-H116</f>
        <v>2</v>
      </c>
      <c r="K116" s="82" t="s">
        <v>316</v>
      </c>
      <c r="L116" s="302">
        <v>3554157483</v>
      </c>
      <c r="M116" s="328">
        <v>10903</v>
      </c>
      <c r="N116" s="16"/>
      <c r="O116" s="326"/>
      <c r="V116" s="360"/>
      <c r="W116" s="360"/>
      <c r="X116" s="360"/>
      <c r="Y116" s="360"/>
      <c r="Z116" s="360"/>
      <c r="AA116" s="360"/>
      <c r="AB116" s="360"/>
      <c r="AC116" s="360"/>
      <c r="AD116" s="360"/>
      <c r="AE116" s="360"/>
      <c r="AF116" s="387"/>
      <c r="AG116" s="360"/>
      <c r="AH116" s="403"/>
      <c r="AI116" s="106"/>
      <c r="AL116" s="106"/>
      <c r="AN116" s="404"/>
      <c r="AO116" s="106"/>
    </row>
    <row r="117" ht="15.75" spans="1:41">
      <c r="A117" s="35">
        <v>72</v>
      </c>
      <c r="B117" s="268" t="s">
        <v>383</v>
      </c>
      <c r="C117" s="82"/>
      <c r="D117" s="255" t="s">
        <v>347</v>
      </c>
      <c r="E117" s="255" t="s">
        <v>32</v>
      </c>
      <c r="F117" s="269">
        <v>84</v>
      </c>
      <c r="G117" s="225" t="s">
        <v>224</v>
      </c>
      <c r="H117" s="271">
        <v>44221</v>
      </c>
      <c r="I117" s="271">
        <v>44224</v>
      </c>
      <c r="J117" s="132">
        <f>I117-H117</f>
        <v>3</v>
      </c>
      <c r="K117" s="82" t="s">
        <v>316</v>
      </c>
      <c r="L117" s="302">
        <v>3555256785</v>
      </c>
      <c r="M117" s="328">
        <v>7662</v>
      </c>
      <c r="N117" s="16"/>
      <c r="O117" s="329"/>
      <c r="V117" s="360"/>
      <c r="W117" s="360"/>
      <c r="X117" s="360"/>
      <c r="Y117" s="360"/>
      <c r="Z117" s="360"/>
      <c r="AA117" s="360"/>
      <c r="AB117" s="360"/>
      <c r="AC117" s="360"/>
      <c r="AD117" s="360"/>
      <c r="AE117" s="360"/>
      <c r="AF117" s="387"/>
      <c r="AG117" s="360"/>
      <c r="AH117" s="403"/>
      <c r="AI117" s="106"/>
      <c r="AL117" s="106"/>
      <c r="AN117" s="404"/>
      <c r="AO117" s="106"/>
    </row>
    <row r="118" ht="15.75" spans="1:41">
      <c r="A118" s="35">
        <v>73</v>
      </c>
      <c r="B118" s="268" t="s">
        <v>384</v>
      </c>
      <c r="C118" s="82"/>
      <c r="D118" s="255" t="s">
        <v>385</v>
      </c>
      <c r="E118" s="255" t="s">
        <v>33</v>
      </c>
      <c r="F118" s="269">
        <v>75</v>
      </c>
      <c r="G118" s="225" t="s">
        <v>224</v>
      </c>
      <c r="H118" s="271">
        <v>44219</v>
      </c>
      <c r="I118" s="271">
        <v>44220</v>
      </c>
      <c r="J118" s="132">
        <f>I118-H118</f>
        <v>1</v>
      </c>
      <c r="K118" s="82" t="s">
        <v>316</v>
      </c>
      <c r="L118" s="306">
        <v>3555167147</v>
      </c>
      <c r="M118" s="328">
        <v>4439</v>
      </c>
      <c r="N118" s="16"/>
      <c r="O118" s="329"/>
      <c r="P118" s="327"/>
      <c r="V118" s="360"/>
      <c r="W118" s="360"/>
      <c r="X118" s="360"/>
      <c r="Y118" s="360"/>
      <c r="Z118" s="360"/>
      <c r="AA118" s="360"/>
      <c r="AB118" s="360"/>
      <c r="AC118" s="360"/>
      <c r="AD118" s="360"/>
      <c r="AE118" s="360"/>
      <c r="AF118" s="387"/>
      <c r="AG118" s="360"/>
      <c r="AH118" s="403"/>
      <c r="AI118" s="106"/>
      <c r="AL118" s="106"/>
      <c r="AN118" s="404"/>
      <c r="AO118" s="106"/>
    </row>
    <row r="119" ht="15.75" customHeight="1" spans="1:41">
      <c r="A119" s="35">
        <v>74</v>
      </c>
      <c r="B119" s="268" t="s">
        <v>386</v>
      </c>
      <c r="C119" s="255" t="s">
        <v>151</v>
      </c>
      <c r="D119" s="231"/>
      <c r="E119" s="255" t="s">
        <v>32</v>
      </c>
      <c r="F119" s="269">
        <v>83</v>
      </c>
      <c r="G119" s="225" t="s">
        <v>224</v>
      </c>
      <c r="H119" s="230">
        <v>44215</v>
      </c>
      <c r="I119" s="230">
        <v>44217</v>
      </c>
      <c r="J119" s="132">
        <f>I119-H119</f>
        <v>2</v>
      </c>
      <c r="K119" s="82" t="s">
        <v>316</v>
      </c>
      <c r="L119" s="283" t="s">
        <v>330</v>
      </c>
      <c r="M119" s="328">
        <v>8378</v>
      </c>
      <c r="N119" s="16"/>
      <c r="O119" s="329"/>
      <c r="P119" s="327"/>
      <c r="V119" s="360"/>
      <c r="W119" s="360"/>
      <c r="X119" s="360"/>
      <c r="Y119" s="360"/>
      <c r="Z119" s="360"/>
      <c r="AA119" s="360"/>
      <c r="AB119" s="360"/>
      <c r="AC119" s="360"/>
      <c r="AD119" s="360"/>
      <c r="AE119" s="360"/>
      <c r="AF119" s="387"/>
      <c r="AG119" s="360"/>
      <c r="AH119" s="403"/>
      <c r="AI119" s="106"/>
      <c r="AL119" s="106"/>
      <c r="AN119" s="404"/>
      <c r="AO119" s="106"/>
    </row>
    <row r="120" ht="15.75" spans="1:41">
      <c r="A120" s="35">
        <v>75</v>
      </c>
      <c r="B120" s="268" t="s">
        <v>387</v>
      </c>
      <c r="C120" s="247" t="s">
        <v>388</v>
      </c>
      <c r="D120" s="215"/>
      <c r="E120" s="257" t="s">
        <v>32</v>
      </c>
      <c r="F120" s="269">
        <v>5</v>
      </c>
      <c r="G120" s="225" t="s">
        <v>224</v>
      </c>
      <c r="H120" s="248">
        <v>44213</v>
      </c>
      <c r="I120" s="248">
        <v>44216</v>
      </c>
      <c r="J120" s="132">
        <f>I120-H120</f>
        <v>3</v>
      </c>
      <c r="K120" s="82" t="s">
        <v>316</v>
      </c>
      <c r="L120" s="302">
        <v>3555348645</v>
      </c>
      <c r="M120" s="312">
        <v>7464</v>
      </c>
      <c r="N120" s="16"/>
      <c r="O120" s="329"/>
      <c r="P120" s="327"/>
      <c r="V120" s="360"/>
      <c r="W120" s="360"/>
      <c r="X120" s="360"/>
      <c r="Y120" s="360"/>
      <c r="Z120" s="360"/>
      <c r="AA120" s="360"/>
      <c r="AB120" s="360"/>
      <c r="AC120" s="360"/>
      <c r="AD120" s="360"/>
      <c r="AE120" s="360"/>
      <c r="AF120" s="387"/>
      <c r="AG120" s="360"/>
      <c r="AH120" s="403"/>
      <c r="AI120" s="106"/>
      <c r="AL120" s="106"/>
      <c r="AN120" s="404"/>
      <c r="AO120" s="106"/>
    </row>
    <row r="121" ht="15.75" customHeight="1" spans="1:41">
      <c r="A121" s="35">
        <v>76</v>
      </c>
      <c r="B121" s="268" t="s">
        <v>389</v>
      </c>
      <c r="C121" s="250" t="s">
        <v>249</v>
      </c>
      <c r="D121" s="258"/>
      <c r="E121" s="247" t="s">
        <v>33</v>
      </c>
      <c r="F121" s="269">
        <v>52</v>
      </c>
      <c r="G121" s="225" t="s">
        <v>224</v>
      </c>
      <c r="H121" s="271">
        <v>44218</v>
      </c>
      <c r="I121" s="271">
        <v>44220</v>
      </c>
      <c r="J121" s="132">
        <f>I121-H121</f>
        <v>2</v>
      </c>
      <c r="K121" s="82" t="s">
        <v>316</v>
      </c>
      <c r="L121" s="302">
        <v>3555142404</v>
      </c>
      <c r="M121" s="312">
        <v>6271</v>
      </c>
      <c r="N121" s="16"/>
      <c r="O121" s="329"/>
      <c r="P121" s="327"/>
      <c r="V121" s="360"/>
      <c r="W121" s="360"/>
      <c r="X121" s="360"/>
      <c r="Y121" s="360"/>
      <c r="Z121" s="360"/>
      <c r="AA121" s="360"/>
      <c r="AB121" s="360"/>
      <c r="AC121" s="360"/>
      <c r="AD121" s="360"/>
      <c r="AE121" s="360"/>
      <c r="AF121" s="387"/>
      <c r="AG121" s="360"/>
      <c r="AH121" s="403"/>
      <c r="AI121" s="106"/>
      <c r="AL121" s="106"/>
      <c r="AN121" s="404"/>
      <c r="AO121" s="106"/>
    </row>
    <row r="122" spans="1:41">
      <c r="A122" s="35">
        <v>77</v>
      </c>
      <c r="B122" s="268" t="s">
        <v>390</v>
      </c>
      <c r="C122" s="224" t="s">
        <v>151</v>
      </c>
      <c r="D122" s="258"/>
      <c r="E122" s="257" t="s">
        <v>32</v>
      </c>
      <c r="F122" s="269">
        <v>56</v>
      </c>
      <c r="G122" s="225" t="s">
        <v>224</v>
      </c>
      <c r="H122" s="271">
        <v>44218</v>
      </c>
      <c r="I122" s="271">
        <v>44219</v>
      </c>
      <c r="J122" s="132">
        <f>I122-H122</f>
        <v>1</v>
      </c>
      <c r="K122" s="82" t="s">
        <v>316</v>
      </c>
      <c r="L122" s="330">
        <v>3555142217</v>
      </c>
      <c r="M122" s="312">
        <v>3615</v>
      </c>
      <c r="N122" s="16"/>
      <c r="O122" s="331"/>
      <c r="V122" s="360"/>
      <c r="W122" s="360"/>
      <c r="X122" s="360"/>
      <c r="Y122" s="360"/>
      <c r="Z122" s="360"/>
      <c r="AA122" s="360"/>
      <c r="AB122" s="360"/>
      <c r="AC122" s="360"/>
      <c r="AD122" s="360"/>
      <c r="AE122" s="360"/>
      <c r="AF122" s="387"/>
      <c r="AG122" s="360"/>
      <c r="AH122" s="403"/>
      <c r="AI122" s="106"/>
      <c r="AL122" s="106"/>
      <c r="AN122" s="404"/>
      <c r="AO122" s="106"/>
    </row>
    <row r="123" customHeight="1" spans="1:41">
      <c r="A123" s="35">
        <v>78</v>
      </c>
      <c r="B123" s="261" t="s">
        <v>391</v>
      </c>
      <c r="C123" s="247" t="s">
        <v>249</v>
      </c>
      <c r="D123" s="258"/>
      <c r="E123" s="225" t="s">
        <v>33</v>
      </c>
      <c r="F123" s="272">
        <v>0</v>
      </c>
      <c r="G123" s="225" t="s">
        <v>307</v>
      </c>
      <c r="H123" s="230">
        <v>44219</v>
      </c>
      <c r="I123" s="230">
        <v>44220</v>
      </c>
      <c r="J123" s="132">
        <f>I123-H123</f>
        <v>1</v>
      </c>
      <c r="K123" s="82" t="s">
        <v>316</v>
      </c>
      <c r="L123" s="755" t="s">
        <v>392</v>
      </c>
      <c r="M123" s="332">
        <v>1600</v>
      </c>
      <c r="N123" s="16"/>
      <c r="O123" s="326"/>
      <c r="V123" s="360"/>
      <c r="W123" s="360"/>
      <c r="X123" s="360"/>
      <c r="Y123" s="360"/>
      <c r="Z123" s="360"/>
      <c r="AA123" s="360"/>
      <c r="AB123" s="360"/>
      <c r="AC123" s="360"/>
      <c r="AD123" s="360"/>
      <c r="AE123" s="360"/>
      <c r="AF123" s="387"/>
      <c r="AG123" s="360"/>
      <c r="AH123" s="403"/>
      <c r="AI123" s="106"/>
      <c r="AL123" s="106"/>
      <c r="AN123" s="404"/>
      <c r="AO123" s="106"/>
    </row>
    <row r="124" ht="15.75" customHeight="1" spans="1:41">
      <c r="A124" s="35">
        <v>79</v>
      </c>
      <c r="B124" s="261" t="s">
        <v>393</v>
      </c>
      <c r="C124" s="82"/>
      <c r="D124" s="225" t="s">
        <v>219</v>
      </c>
      <c r="E124" s="225" t="s">
        <v>33</v>
      </c>
      <c r="F124" s="238">
        <v>65</v>
      </c>
      <c r="G124" s="225" t="s">
        <v>394</v>
      </c>
      <c r="H124" s="230">
        <v>44190</v>
      </c>
      <c r="I124" s="230">
        <v>44192</v>
      </c>
      <c r="J124" s="132">
        <f>I124-H124</f>
        <v>2</v>
      </c>
      <c r="K124" s="82" t="s">
        <v>316</v>
      </c>
      <c r="L124" s="755" t="s">
        <v>395</v>
      </c>
      <c r="M124" s="333">
        <v>27752</v>
      </c>
      <c r="N124" s="16"/>
      <c r="O124" s="326"/>
      <c r="V124" s="360"/>
      <c r="W124" s="360"/>
      <c r="X124" s="360"/>
      <c r="Y124" s="360"/>
      <c r="Z124" s="360"/>
      <c r="AA124" s="360"/>
      <c r="AB124" s="360"/>
      <c r="AC124" s="360"/>
      <c r="AD124" s="360"/>
      <c r="AE124" s="360"/>
      <c r="AF124" s="387"/>
      <c r="AG124" s="360"/>
      <c r="AH124" s="403"/>
      <c r="AI124" s="106"/>
      <c r="AL124" s="106"/>
      <c r="AN124" s="404"/>
      <c r="AO124" s="106"/>
    </row>
    <row r="125" spans="1:41">
      <c r="A125" s="60"/>
      <c r="N125" s="16"/>
      <c r="O125" s="326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87"/>
      <c r="AG125" s="360"/>
      <c r="AH125" s="403"/>
      <c r="AI125" s="106"/>
      <c r="AL125" s="106"/>
      <c r="AN125" s="404"/>
      <c r="AO125" s="106"/>
    </row>
    <row r="126" spans="1:41">
      <c r="A126" s="273" t="s">
        <v>396</v>
      </c>
      <c r="B126" s="273"/>
      <c r="J126">
        <f>SUM(J46:J125)</f>
        <v>200</v>
      </c>
      <c r="M126" s="334">
        <f>SUM(M46:M125)</f>
        <v>1752733</v>
      </c>
      <c r="N126" s="16"/>
      <c r="O126" s="326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87"/>
      <c r="AG126" s="360"/>
      <c r="AH126" s="403"/>
      <c r="AI126" s="106"/>
      <c r="AL126" s="106"/>
      <c r="AN126" s="404"/>
      <c r="AO126" s="106"/>
    </row>
    <row r="127" spans="1:41">
      <c r="A127" s="60"/>
      <c r="J127" s="335">
        <f>J126+J43</f>
        <v>377</v>
      </c>
      <c r="M127" s="336">
        <f>M126+M43</f>
        <v>2189834</v>
      </c>
      <c r="N127" s="16"/>
      <c r="O127" s="326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87"/>
      <c r="AG127" s="360"/>
      <c r="AH127" s="403"/>
      <c r="AI127" s="106"/>
      <c r="AL127" s="106"/>
      <c r="AN127" s="404"/>
      <c r="AO127" s="106"/>
    </row>
    <row r="128" spans="1:41">
      <c r="A128" s="60"/>
      <c r="N128" s="16"/>
      <c r="O128" s="326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87"/>
      <c r="AG128" s="360"/>
      <c r="AH128" s="403"/>
      <c r="AI128" s="106"/>
      <c r="AL128" s="106"/>
      <c r="AN128" s="404"/>
      <c r="AO128" s="106"/>
    </row>
    <row r="129" spans="1:41">
      <c r="A129" s="60"/>
      <c r="B129" s="409"/>
      <c r="C129" s="410"/>
      <c r="D129" s="411"/>
      <c r="E129" s="411"/>
      <c r="F129" s="411"/>
      <c r="G129" s="411"/>
      <c r="H129" s="412"/>
      <c r="I129" s="412"/>
      <c r="J129" s="453"/>
      <c r="K129" s="411"/>
      <c r="L129" s="454"/>
      <c r="M129" s="455"/>
      <c r="N129" s="16"/>
      <c r="O129" s="326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87"/>
      <c r="AG129" s="360"/>
      <c r="AH129" s="403"/>
      <c r="AI129" s="106"/>
      <c r="AL129" s="106"/>
      <c r="AN129" s="404"/>
      <c r="AO129" s="106"/>
    </row>
    <row r="130" spans="1:41">
      <c r="A130" s="60"/>
      <c r="B130" s="409"/>
      <c r="C130" s="410"/>
      <c r="D130" s="411"/>
      <c r="E130" s="411"/>
      <c r="F130" s="411"/>
      <c r="G130" s="411"/>
      <c r="H130" s="412"/>
      <c r="I130" s="412"/>
      <c r="J130" s="453"/>
      <c r="K130" s="411"/>
      <c r="L130" s="454"/>
      <c r="M130" s="455"/>
      <c r="N130" s="16"/>
      <c r="O130" s="326"/>
      <c r="V130" s="360"/>
      <c r="W130" s="360"/>
      <c r="X130" s="359"/>
      <c r="Y130" s="359"/>
      <c r="Z130" s="359"/>
      <c r="AA130" s="359"/>
      <c r="AB130" s="359"/>
      <c r="AC130" s="359"/>
      <c r="AD130" s="359"/>
      <c r="AE130" s="359"/>
      <c r="AF130" s="387"/>
      <c r="AG130" s="359"/>
      <c r="AH130" s="403"/>
      <c r="AI130" s="106"/>
      <c r="AL130" s="106"/>
      <c r="AN130" s="404"/>
      <c r="AO130" s="106"/>
    </row>
    <row r="131" spans="1:41">
      <c r="A131" s="60"/>
      <c r="B131" s="409"/>
      <c r="C131" s="410"/>
      <c r="D131" s="411"/>
      <c r="E131" s="411"/>
      <c r="F131" s="411"/>
      <c r="G131" s="411"/>
      <c r="H131" s="412"/>
      <c r="I131" s="412"/>
      <c r="J131" s="453"/>
      <c r="K131" s="411"/>
      <c r="L131" s="454"/>
      <c r="M131" s="455"/>
      <c r="N131" s="16"/>
      <c r="O131" s="326"/>
      <c r="V131" s="360"/>
      <c r="W131" s="360"/>
      <c r="X131" s="359"/>
      <c r="Y131" s="359"/>
      <c r="Z131" s="359"/>
      <c r="AA131" s="359"/>
      <c r="AB131" s="359"/>
      <c r="AC131" s="359"/>
      <c r="AD131" s="359"/>
      <c r="AE131" s="359"/>
      <c r="AF131" s="387"/>
      <c r="AG131" s="359"/>
      <c r="AH131" s="403"/>
      <c r="AI131" s="106"/>
      <c r="AL131" s="106"/>
      <c r="AN131" s="404"/>
      <c r="AO131" s="106"/>
    </row>
    <row r="132" spans="1:41">
      <c r="A132" s="60"/>
      <c r="B132" s="409"/>
      <c r="C132" s="410"/>
      <c r="D132" s="411"/>
      <c r="E132" s="411"/>
      <c r="F132" s="411"/>
      <c r="G132" s="411"/>
      <c r="H132" s="412"/>
      <c r="I132" s="412"/>
      <c r="J132" s="453"/>
      <c r="K132" s="411"/>
      <c r="L132" s="454"/>
      <c r="M132" s="455"/>
      <c r="O132" s="326"/>
      <c r="V132" s="359"/>
      <c r="W132" s="360"/>
      <c r="X132" s="359"/>
      <c r="Y132" s="359"/>
      <c r="Z132" s="359"/>
      <c r="AA132" s="359"/>
      <c r="AB132" s="359"/>
      <c r="AC132" s="359"/>
      <c r="AD132" s="359"/>
      <c r="AE132" s="359"/>
      <c r="AF132" s="387"/>
      <c r="AG132" s="359"/>
      <c r="AH132" s="403"/>
      <c r="AI132" s="106"/>
      <c r="AL132" s="106"/>
      <c r="AN132" s="404"/>
      <c r="AO132" s="106"/>
    </row>
    <row r="133" spans="1:41">
      <c r="A133" s="60"/>
      <c r="B133" s="409"/>
      <c r="C133" s="410"/>
      <c r="D133" s="411"/>
      <c r="E133" s="411"/>
      <c r="F133" s="411"/>
      <c r="G133" s="411"/>
      <c r="H133" s="412"/>
      <c r="I133" s="412"/>
      <c r="J133" s="453"/>
      <c r="K133" s="411"/>
      <c r="L133" s="454"/>
      <c r="M133" s="455"/>
      <c r="O133" s="326"/>
      <c r="V133" s="360"/>
      <c r="W133" s="360"/>
      <c r="X133" s="359"/>
      <c r="Y133" s="359"/>
      <c r="Z133" s="359"/>
      <c r="AA133" s="359"/>
      <c r="AB133" s="359"/>
      <c r="AC133" s="359"/>
      <c r="AD133" s="359"/>
      <c r="AE133" s="359"/>
      <c r="AF133" s="387"/>
      <c r="AG133" s="359"/>
      <c r="AH133" s="403"/>
      <c r="AI133" s="106"/>
      <c r="AL133" s="106"/>
      <c r="AN133" s="404"/>
      <c r="AO133" s="106"/>
    </row>
    <row r="134" spans="1:41">
      <c r="A134" s="60"/>
      <c r="B134" s="413"/>
      <c r="C134" s="410"/>
      <c r="D134" s="414"/>
      <c r="E134" s="411"/>
      <c r="F134" s="415"/>
      <c r="G134" s="412"/>
      <c r="H134" s="412"/>
      <c r="I134" s="412"/>
      <c r="J134" s="453"/>
      <c r="K134" s="456"/>
      <c r="L134" s="454"/>
      <c r="M134" s="457"/>
      <c r="O134" s="326"/>
      <c r="V134" s="360"/>
      <c r="W134" s="360"/>
      <c r="X134" s="359"/>
      <c r="Y134" s="359"/>
      <c r="Z134" s="359"/>
      <c r="AA134" s="359"/>
      <c r="AB134" s="359"/>
      <c r="AC134" s="359"/>
      <c r="AD134" s="359"/>
      <c r="AE134" s="359"/>
      <c r="AF134" s="387"/>
      <c r="AG134" s="359"/>
      <c r="AH134" s="403"/>
      <c r="AI134" s="106"/>
      <c r="AL134" s="106"/>
      <c r="AN134" s="404"/>
      <c r="AO134" s="106"/>
    </row>
    <row r="135" spans="1:41">
      <c r="A135" s="60"/>
      <c r="B135" s="416"/>
      <c r="C135" s="410"/>
      <c r="D135" s="414"/>
      <c r="E135" s="417"/>
      <c r="F135" s="418"/>
      <c r="G135" s="412"/>
      <c r="H135" s="412"/>
      <c r="I135" s="412"/>
      <c r="J135" s="453"/>
      <c r="K135" s="456"/>
      <c r="L135" s="454"/>
      <c r="M135" s="457"/>
      <c r="O135" s="326"/>
      <c r="V135" s="360"/>
      <c r="W135" s="360"/>
      <c r="X135" s="359"/>
      <c r="Y135" s="359"/>
      <c r="Z135" s="359"/>
      <c r="AA135" s="359"/>
      <c r="AB135" s="359"/>
      <c r="AC135" s="359"/>
      <c r="AD135" s="359"/>
      <c r="AE135" s="359"/>
      <c r="AF135" s="387"/>
      <c r="AG135" s="359"/>
      <c r="AH135" s="403"/>
      <c r="AI135" s="106"/>
      <c r="AL135" s="106"/>
      <c r="AN135" s="404"/>
      <c r="AO135" s="106"/>
    </row>
    <row r="136" ht="15.75" customHeight="1" spans="1:41">
      <c r="A136" s="60"/>
      <c r="B136" s="416"/>
      <c r="C136" s="410"/>
      <c r="D136" s="414"/>
      <c r="E136" s="411"/>
      <c r="F136" s="418"/>
      <c r="G136" s="412"/>
      <c r="H136" s="412"/>
      <c r="I136" s="412"/>
      <c r="J136" s="458"/>
      <c r="K136" s="456"/>
      <c r="L136" s="454"/>
      <c r="M136" s="457"/>
      <c r="O136" s="326"/>
      <c r="V136" s="360"/>
      <c r="W136" s="360"/>
      <c r="X136" s="359"/>
      <c r="Y136" s="359"/>
      <c r="Z136" s="359"/>
      <c r="AA136" s="359"/>
      <c r="AB136" s="359"/>
      <c r="AC136" s="359"/>
      <c r="AD136" s="359"/>
      <c r="AE136" s="359"/>
      <c r="AF136" s="387"/>
      <c r="AG136" s="359"/>
      <c r="AH136" s="403"/>
      <c r="AI136" s="106"/>
      <c r="AL136" s="106"/>
      <c r="AN136" s="404"/>
      <c r="AO136" s="106"/>
    </row>
    <row r="137" spans="1:41">
      <c r="A137" s="60"/>
      <c r="B137" s="413"/>
      <c r="C137" s="410"/>
      <c r="D137" s="414"/>
      <c r="E137" s="417"/>
      <c r="F137" s="418"/>
      <c r="G137" s="412"/>
      <c r="H137" s="412"/>
      <c r="I137" s="412"/>
      <c r="J137" s="458"/>
      <c r="K137" s="456"/>
      <c r="L137" s="454"/>
      <c r="M137" s="459"/>
      <c r="O137" s="326"/>
      <c r="V137" s="360"/>
      <c r="W137" s="360"/>
      <c r="X137" s="359"/>
      <c r="Y137" s="359"/>
      <c r="Z137" s="359"/>
      <c r="AA137" s="359"/>
      <c r="AB137" s="359"/>
      <c r="AC137" s="359"/>
      <c r="AD137" s="359"/>
      <c r="AE137" s="359"/>
      <c r="AF137" s="387"/>
      <c r="AG137" s="359"/>
      <c r="AH137" s="403"/>
      <c r="AI137" s="106"/>
      <c r="AL137" s="106"/>
      <c r="AN137" s="404"/>
      <c r="AO137" s="106"/>
    </row>
    <row r="138" spans="1:41">
      <c r="A138" s="60"/>
      <c r="B138" s="416"/>
      <c r="C138" s="410"/>
      <c r="D138" s="414"/>
      <c r="E138" s="411"/>
      <c r="F138" s="419"/>
      <c r="G138" s="412"/>
      <c r="H138" s="412"/>
      <c r="I138" s="412"/>
      <c r="J138" s="458"/>
      <c r="K138" s="456"/>
      <c r="L138" s="454"/>
      <c r="M138" s="457"/>
      <c r="O138" s="326"/>
      <c r="V138" s="360"/>
      <c r="W138" s="360"/>
      <c r="X138" s="359"/>
      <c r="Y138" s="359"/>
      <c r="Z138" s="359"/>
      <c r="AA138" s="359"/>
      <c r="AB138" s="359"/>
      <c r="AC138" s="359"/>
      <c r="AD138" s="359"/>
      <c r="AE138" s="359"/>
      <c r="AF138" s="387"/>
      <c r="AG138" s="359"/>
      <c r="AH138" s="403"/>
      <c r="AI138" s="106"/>
      <c r="AL138" s="106"/>
      <c r="AN138" s="404"/>
      <c r="AO138" s="106"/>
    </row>
    <row r="139" spans="1:41">
      <c r="A139" s="60"/>
      <c r="B139" s="416"/>
      <c r="C139" s="410"/>
      <c r="D139" s="414"/>
      <c r="E139" s="417"/>
      <c r="F139" s="419"/>
      <c r="G139" s="412"/>
      <c r="H139" s="412"/>
      <c r="I139" s="412"/>
      <c r="J139" s="458"/>
      <c r="K139" s="456"/>
      <c r="L139" s="454"/>
      <c r="M139" s="457"/>
      <c r="O139" s="326"/>
      <c r="V139" s="360"/>
      <c r="W139" s="360"/>
      <c r="X139" s="359"/>
      <c r="Y139" s="359"/>
      <c r="Z139" s="359"/>
      <c r="AA139" s="359"/>
      <c r="AB139" s="359"/>
      <c r="AC139" s="359"/>
      <c r="AD139" s="359"/>
      <c r="AE139" s="359"/>
      <c r="AF139" s="387"/>
      <c r="AG139" s="359"/>
      <c r="AH139" s="403"/>
      <c r="AI139" s="106"/>
      <c r="AL139" s="106"/>
      <c r="AN139" s="404"/>
      <c r="AO139" s="106"/>
    </row>
    <row r="140" spans="1:41">
      <c r="A140" s="60"/>
      <c r="B140" s="413"/>
      <c r="C140" s="410"/>
      <c r="D140" s="414"/>
      <c r="E140" s="420"/>
      <c r="F140" s="421"/>
      <c r="G140" s="412"/>
      <c r="H140" s="412"/>
      <c r="I140" s="412"/>
      <c r="J140" s="458"/>
      <c r="K140" s="456"/>
      <c r="L140" s="454"/>
      <c r="M140" s="459"/>
      <c r="O140" s="326"/>
      <c r="V140" s="359"/>
      <c r="W140" s="386"/>
      <c r="X140" s="359"/>
      <c r="Y140" s="359"/>
      <c r="Z140" s="359"/>
      <c r="AA140" s="359"/>
      <c r="AB140" s="359"/>
      <c r="AC140" s="359"/>
      <c r="AD140" s="359"/>
      <c r="AE140" s="359"/>
      <c r="AF140" s="387"/>
      <c r="AG140" s="359"/>
      <c r="AH140" s="403"/>
      <c r="AI140" s="106"/>
      <c r="AL140" s="106"/>
      <c r="AN140" s="404"/>
      <c r="AO140" s="106"/>
    </row>
    <row r="141" spans="1:41">
      <c r="A141" s="60"/>
      <c r="B141" s="416"/>
      <c r="C141" s="410"/>
      <c r="D141" s="414"/>
      <c r="E141" s="420"/>
      <c r="F141" s="421"/>
      <c r="G141" s="412"/>
      <c r="H141" s="412"/>
      <c r="I141" s="412"/>
      <c r="J141" s="458"/>
      <c r="K141" s="456"/>
      <c r="L141" s="454"/>
      <c r="M141" s="459"/>
      <c r="O141" s="326"/>
      <c r="V141" s="359"/>
      <c r="W141" s="386"/>
      <c r="X141" s="359"/>
      <c r="Y141" s="359"/>
      <c r="Z141" s="359"/>
      <c r="AA141" s="359"/>
      <c r="AB141" s="359"/>
      <c r="AC141" s="359"/>
      <c r="AD141" s="359"/>
      <c r="AE141" s="359"/>
      <c r="AF141" s="387"/>
      <c r="AG141" s="359"/>
      <c r="AH141" s="403"/>
      <c r="AI141" s="106"/>
      <c r="AL141" s="106"/>
      <c r="AN141" s="404"/>
      <c r="AO141" s="106"/>
    </row>
    <row r="142" spans="1:41">
      <c r="A142" s="60"/>
      <c r="B142" s="420"/>
      <c r="C142" s="410"/>
      <c r="D142" s="414"/>
      <c r="E142" s="420"/>
      <c r="F142" s="421"/>
      <c r="G142" s="412"/>
      <c r="H142" s="412"/>
      <c r="I142" s="412"/>
      <c r="J142" s="458"/>
      <c r="K142" s="456"/>
      <c r="L142" s="460"/>
      <c r="M142" s="457"/>
      <c r="O142" s="326"/>
      <c r="V142" s="359"/>
      <c r="W142" s="481"/>
      <c r="X142" s="359"/>
      <c r="Y142" s="359"/>
      <c r="Z142" s="359"/>
      <c r="AA142" s="359"/>
      <c r="AB142" s="359"/>
      <c r="AC142" s="359"/>
      <c r="AD142" s="359"/>
      <c r="AE142" s="359"/>
      <c r="AF142" s="487"/>
      <c r="AG142" s="359"/>
      <c r="AH142" s="487"/>
      <c r="AI142" s="106"/>
      <c r="AL142" s="106"/>
      <c r="AN142" s="404"/>
      <c r="AO142" s="106"/>
    </row>
    <row r="143" ht="18.75" customHeight="1" spans="1:41">
      <c r="A143" s="60"/>
      <c r="B143" s="422"/>
      <c r="C143" s="410"/>
      <c r="D143" s="414"/>
      <c r="E143" s="423"/>
      <c r="F143" s="418"/>
      <c r="G143" s="412"/>
      <c r="H143" s="412"/>
      <c r="I143" s="412"/>
      <c r="J143" s="458"/>
      <c r="K143" s="456"/>
      <c r="L143" s="461"/>
      <c r="M143" s="457"/>
      <c r="O143" s="326"/>
      <c r="V143" s="359"/>
      <c r="W143" s="386"/>
      <c r="X143" s="359"/>
      <c r="Y143" s="359"/>
      <c r="Z143" s="359"/>
      <c r="AA143" s="359"/>
      <c r="AB143" s="359"/>
      <c r="AC143" s="359"/>
      <c r="AD143" s="359"/>
      <c r="AE143" s="359"/>
      <c r="AF143" s="387"/>
      <c r="AG143" s="359"/>
      <c r="AH143" s="403"/>
      <c r="AI143" s="106"/>
      <c r="AL143" s="106"/>
      <c r="AM143" s="106"/>
      <c r="AN143" s="404"/>
      <c r="AO143" s="106"/>
    </row>
    <row r="144" spans="1:41">
      <c r="A144" s="60"/>
      <c r="B144" s="417"/>
      <c r="C144" s="410"/>
      <c r="D144" s="424"/>
      <c r="E144" s="417"/>
      <c r="F144" s="417"/>
      <c r="G144" s="424"/>
      <c r="H144" s="412"/>
      <c r="I144" s="412"/>
      <c r="J144" s="458"/>
      <c r="K144" s="417"/>
      <c r="L144" s="462"/>
      <c r="M144" s="457"/>
      <c r="O144" s="326"/>
      <c r="V144" s="360"/>
      <c r="W144" s="360"/>
      <c r="X144" s="359"/>
      <c r="Y144" s="359"/>
      <c r="Z144" s="359"/>
      <c r="AA144" s="359"/>
      <c r="AB144" s="359"/>
      <c r="AC144" s="359"/>
      <c r="AD144" s="359"/>
      <c r="AE144" s="359"/>
      <c r="AF144" s="387"/>
      <c r="AG144" s="359"/>
      <c r="AH144" s="403"/>
      <c r="AI144" s="106"/>
      <c r="AL144" s="106"/>
      <c r="AM144" s="106"/>
      <c r="AN144" s="404"/>
      <c r="AO144" s="106"/>
    </row>
    <row r="145" ht="18" customHeight="1" spans="1:41">
      <c r="A145" s="60"/>
      <c r="B145" s="422"/>
      <c r="C145" s="410"/>
      <c r="D145" s="414"/>
      <c r="E145" s="423"/>
      <c r="F145" s="418"/>
      <c r="G145" s="412"/>
      <c r="H145" s="412"/>
      <c r="I145" s="412"/>
      <c r="J145" s="458"/>
      <c r="K145" s="456"/>
      <c r="L145" s="461"/>
      <c r="M145" s="463"/>
      <c r="O145" s="326"/>
      <c r="P145" s="327"/>
      <c r="V145" s="360"/>
      <c r="W145" s="360"/>
      <c r="X145" s="359"/>
      <c r="Y145" s="359"/>
      <c r="Z145" s="359"/>
      <c r="AA145" s="359"/>
      <c r="AB145" s="359"/>
      <c r="AC145" s="359"/>
      <c r="AD145" s="359"/>
      <c r="AE145" s="359"/>
      <c r="AF145" s="387"/>
      <c r="AG145" s="359"/>
      <c r="AH145" s="403"/>
      <c r="AI145" s="106"/>
      <c r="AL145" s="106"/>
      <c r="AM145" s="106"/>
      <c r="AN145" s="404"/>
      <c r="AO145" s="106"/>
    </row>
    <row r="146" ht="16.5" customHeight="1" spans="1:41">
      <c r="A146" s="60"/>
      <c r="B146" s="422"/>
      <c r="C146" s="410"/>
      <c r="D146" s="414"/>
      <c r="E146" s="423"/>
      <c r="F146" s="418"/>
      <c r="G146" s="412"/>
      <c r="H146" s="412"/>
      <c r="I146" s="412"/>
      <c r="J146" s="458"/>
      <c r="K146" s="456"/>
      <c r="L146" s="461"/>
      <c r="M146" s="463"/>
      <c r="O146" s="326"/>
      <c r="P146" s="327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359"/>
      <c r="AF146" s="387"/>
      <c r="AG146" s="359"/>
      <c r="AH146" s="403"/>
      <c r="AI146" s="327"/>
      <c r="AL146" s="106"/>
      <c r="AM146" s="106"/>
      <c r="AN146" s="404"/>
      <c r="AO146" s="106"/>
    </row>
    <row r="147" ht="19.5" customHeight="1" spans="1:41">
      <c r="A147" s="60"/>
      <c r="B147" s="422"/>
      <c r="C147" s="410"/>
      <c r="D147" s="414"/>
      <c r="E147" s="423"/>
      <c r="F147" s="418"/>
      <c r="G147" s="412"/>
      <c r="H147" s="412"/>
      <c r="I147" s="412"/>
      <c r="J147" s="458"/>
      <c r="K147" s="456"/>
      <c r="L147" s="461"/>
      <c r="M147" s="463"/>
      <c r="O147" s="326"/>
      <c r="P147" s="327"/>
      <c r="AD147" s="359"/>
      <c r="AE147" s="359"/>
      <c r="AF147" s="387"/>
      <c r="AG147" s="359"/>
      <c r="AH147" s="403"/>
      <c r="AI147" s="106"/>
      <c r="AL147" s="106"/>
      <c r="AM147" s="106"/>
      <c r="AN147" s="404"/>
      <c r="AO147" s="106"/>
    </row>
    <row r="148" spans="1:41">
      <c r="A148" s="60"/>
      <c r="B148" s="422"/>
      <c r="C148" s="410"/>
      <c r="D148" s="414"/>
      <c r="E148" s="423"/>
      <c r="F148" s="418"/>
      <c r="G148" s="412"/>
      <c r="H148" s="412"/>
      <c r="I148" s="412"/>
      <c r="J148" s="458"/>
      <c r="K148" s="456"/>
      <c r="L148" s="461"/>
      <c r="M148" s="463"/>
      <c r="O148" s="326"/>
      <c r="AD148" s="359"/>
      <c r="AE148" s="359"/>
      <c r="AF148" s="387"/>
      <c r="AG148" s="359"/>
      <c r="AH148" s="403"/>
      <c r="AI148" s="106"/>
      <c r="AL148" s="106"/>
      <c r="AM148" s="106"/>
      <c r="AN148" s="404"/>
      <c r="AO148" s="106"/>
    </row>
    <row r="149" spans="1:41">
      <c r="A149" s="60"/>
      <c r="B149" s="409"/>
      <c r="C149" s="411"/>
      <c r="D149" s="411"/>
      <c r="E149" s="411"/>
      <c r="F149" s="411"/>
      <c r="G149" s="411"/>
      <c r="H149" s="412"/>
      <c r="I149" s="412"/>
      <c r="J149" s="458"/>
      <c r="K149" s="411"/>
      <c r="L149" s="454"/>
      <c r="M149" s="463"/>
      <c r="O149" s="326"/>
      <c r="V149" s="359"/>
      <c r="W149" s="386"/>
      <c r="X149" s="359"/>
      <c r="Y149" s="359"/>
      <c r="Z149" s="359"/>
      <c r="AA149" s="359"/>
      <c r="AB149" s="359"/>
      <c r="AC149" s="359"/>
      <c r="AD149" s="359"/>
      <c r="AE149" s="359"/>
      <c r="AF149" s="387"/>
      <c r="AG149" s="359"/>
      <c r="AH149" s="403"/>
      <c r="AI149" s="106"/>
      <c r="AL149" s="106"/>
      <c r="AM149" s="106"/>
      <c r="AN149" s="404"/>
      <c r="AO149" s="106"/>
    </row>
    <row r="150" spans="1:41">
      <c r="A150" s="60"/>
      <c r="B150" s="409"/>
      <c r="C150" s="411"/>
      <c r="D150" s="411"/>
      <c r="E150" s="411"/>
      <c r="F150" s="411"/>
      <c r="G150" s="411"/>
      <c r="H150" s="412"/>
      <c r="I150" s="412"/>
      <c r="J150" s="458"/>
      <c r="K150" s="411"/>
      <c r="L150" s="454"/>
      <c r="M150" s="463"/>
      <c r="O150" s="326"/>
      <c r="V150" s="359"/>
      <c r="W150" s="386"/>
      <c r="X150" s="359"/>
      <c r="Y150" s="359"/>
      <c r="Z150" s="359"/>
      <c r="AA150" s="359"/>
      <c r="AB150" s="359"/>
      <c r="AC150" s="359"/>
      <c r="AD150" s="359"/>
      <c r="AE150" s="359"/>
      <c r="AF150" s="387"/>
      <c r="AG150" s="359"/>
      <c r="AH150" s="403"/>
      <c r="AI150" s="106"/>
      <c r="AL150" s="106"/>
      <c r="AM150" s="106"/>
      <c r="AN150" s="404"/>
      <c r="AO150" s="106"/>
    </row>
    <row r="151" spans="1:41">
      <c r="A151" s="60"/>
      <c r="B151" s="409"/>
      <c r="C151" s="411"/>
      <c r="D151" s="411"/>
      <c r="E151" s="411"/>
      <c r="F151" s="411"/>
      <c r="G151" s="411"/>
      <c r="H151" s="412"/>
      <c r="I151" s="412"/>
      <c r="J151" s="458"/>
      <c r="K151" s="411"/>
      <c r="L151" s="454"/>
      <c r="M151" s="463"/>
      <c r="O151" s="326"/>
      <c r="V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L151" s="106"/>
      <c r="AM151" s="106"/>
      <c r="AN151" s="404"/>
      <c r="AO151" s="106"/>
    </row>
    <row r="152" spans="1:41">
      <c r="A152" s="60"/>
      <c r="B152" s="409"/>
      <c r="C152" s="411"/>
      <c r="D152" s="411"/>
      <c r="E152" s="411"/>
      <c r="F152" s="411"/>
      <c r="G152" s="411"/>
      <c r="H152" s="412"/>
      <c r="I152" s="412"/>
      <c r="J152" s="458"/>
      <c r="K152" s="411"/>
      <c r="L152" s="454"/>
      <c r="M152" s="463"/>
      <c r="O152" s="326"/>
      <c r="V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L152" s="106"/>
      <c r="AM152" s="106"/>
      <c r="AN152" s="404"/>
      <c r="AO152" s="106"/>
    </row>
    <row r="153" spans="1:41">
      <c r="A153" s="60"/>
      <c r="B153" s="409"/>
      <c r="C153" s="411"/>
      <c r="D153" s="411"/>
      <c r="E153" s="411"/>
      <c r="F153" s="411"/>
      <c r="G153" s="411"/>
      <c r="H153" s="412"/>
      <c r="I153" s="412"/>
      <c r="J153" s="458"/>
      <c r="K153" s="411"/>
      <c r="L153" s="454"/>
      <c r="M153" s="463"/>
      <c r="O153" s="326"/>
      <c r="V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L153" s="106"/>
      <c r="AM153" s="106"/>
      <c r="AN153" s="404"/>
      <c r="AO153" s="106"/>
    </row>
    <row r="154" spans="1:41">
      <c r="A154" s="425"/>
      <c r="B154" s="409"/>
      <c r="C154" s="411"/>
      <c r="D154" s="411"/>
      <c r="E154" s="411"/>
      <c r="F154" s="411"/>
      <c r="G154" s="411"/>
      <c r="H154" s="412"/>
      <c r="I154" s="412"/>
      <c r="J154" s="458"/>
      <c r="K154" s="411"/>
      <c r="L154" s="454"/>
      <c r="M154" s="463"/>
      <c r="O154" s="326"/>
      <c r="V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L154" s="106"/>
      <c r="AM154" s="106"/>
      <c r="AN154" s="404"/>
      <c r="AO154" s="106"/>
    </row>
    <row r="155" spans="1:39">
      <c r="A155" s="425"/>
      <c r="B155" s="409"/>
      <c r="C155" s="410"/>
      <c r="D155" s="411"/>
      <c r="E155" s="411"/>
      <c r="F155" s="411"/>
      <c r="G155" s="411"/>
      <c r="H155" s="412"/>
      <c r="I155" s="412"/>
      <c r="J155" s="458"/>
      <c r="K155" s="411"/>
      <c r="L155" s="454"/>
      <c r="M155" s="463"/>
      <c r="N155" s="464"/>
      <c r="V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L155" s="106"/>
      <c r="AM155" s="106"/>
    </row>
    <row r="156" spans="1:39">
      <c r="A156" s="425"/>
      <c r="B156" s="409"/>
      <c r="C156" s="411"/>
      <c r="D156" s="411"/>
      <c r="E156" s="411"/>
      <c r="F156" s="411"/>
      <c r="G156" s="411"/>
      <c r="H156" s="412"/>
      <c r="I156" s="412"/>
      <c r="J156" s="458"/>
      <c r="K156" s="411"/>
      <c r="L156" s="454"/>
      <c r="M156" s="463"/>
      <c r="V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L156" s="106"/>
      <c r="AM156" s="106"/>
    </row>
    <row r="157" spans="1:39">
      <c r="A157" s="425"/>
      <c r="B157" s="417"/>
      <c r="C157" s="410"/>
      <c r="D157" s="426"/>
      <c r="E157" s="423"/>
      <c r="F157" s="423"/>
      <c r="G157" s="426"/>
      <c r="H157" s="412"/>
      <c r="I157" s="412"/>
      <c r="J157" s="458"/>
      <c r="K157" s="465"/>
      <c r="L157" s="454"/>
      <c r="M157" s="463"/>
      <c r="V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L157" s="106"/>
      <c r="AM157" s="106"/>
    </row>
    <row r="158" spans="1:39">
      <c r="A158" s="425"/>
      <c r="B158" s="417"/>
      <c r="C158" s="411"/>
      <c r="D158" s="426"/>
      <c r="E158" s="423"/>
      <c r="F158" s="423"/>
      <c r="G158" s="426"/>
      <c r="H158" s="412"/>
      <c r="I158" s="412"/>
      <c r="J158" s="458"/>
      <c r="K158" s="465"/>
      <c r="L158" s="454"/>
      <c r="M158" s="463"/>
      <c r="V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L158" s="106"/>
      <c r="AM158" s="106"/>
    </row>
    <row r="159" ht="18.75" customHeight="1" spans="1:39">
      <c r="A159" s="425"/>
      <c r="B159" s="422"/>
      <c r="C159" s="410"/>
      <c r="D159" s="414"/>
      <c r="E159" s="423"/>
      <c r="F159" s="418"/>
      <c r="G159" s="412"/>
      <c r="H159" s="412"/>
      <c r="I159" s="412"/>
      <c r="J159" s="458"/>
      <c r="K159" s="456"/>
      <c r="L159" s="461"/>
      <c r="M159" s="463"/>
      <c r="V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L159" s="106"/>
      <c r="AM159" s="106"/>
    </row>
    <row r="160" spans="1:39">
      <c r="A160" s="425"/>
      <c r="B160" s="417"/>
      <c r="C160" s="410"/>
      <c r="D160" s="426"/>
      <c r="E160" s="423"/>
      <c r="F160" s="423"/>
      <c r="G160" s="426"/>
      <c r="H160" s="412"/>
      <c r="I160" s="412"/>
      <c r="J160" s="458"/>
      <c r="K160" s="465"/>
      <c r="L160" s="454"/>
      <c r="M160" s="463"/>
      <c r="V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L160" s="106"/>
      <c r="AM160" s="106"/>
    </row>
    <row r="161" spans="1:34">
      <c r="A161" s="425"/>
      <c r="B161" s="417"/>
      <c r="C161" s="410"/>
      <c r="D161" s="426"/>
      <c r="E161" s="423"/>
      <c r="F161" s="423"/>
      <c r="G161" s="426"/>
      <c r="H161" s="412"/>
      <c r="I161" s="412"/>
      <c r="J161" s="458"/>
      <c r="K161" s="465"/>
      <c r="L161" s="454"/>
      <c r="M161" s="463"/>
      <c r="V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</row>
    <row r="162" ht="15.75" customHeight="1" spans="1:34">
      <c r="A162" s="425"/>
      <c r="B162" s="409"/>
      <c r="C162" s="410"/>
      <c r="D162" s="427"/>
      <c r="E162" s="428"/>
      <c r="F162" s="429"/>
      <c r="G162" s="430"/>
      <c r="H162" s="412"/>
      <c r="I162" s="412"/>
      <c r="J162" s="458"/>
      <c r="K162" s="465"/>
      <c r="L162" s="454"/>
      <c r="M162" s="463"/>
      <c r="V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</row>
    <row r="163" spans="1:34">
      <c r="A163" s="425"/>
      <c r="B163" s="409"/>
      <c r="C163" s="411"/>
      <c r="D163" s="411"/>
      <c r="E163" s="411"/>
      <c r="F163" s="411"/>
      <c r="G163" s="411"/>
      <c r="H163" s="412"/>
      <c r="I163" s="412"/>
      <c r="J163" s="458"/>
      <c r="K163" s="411"/>
      <c r="L163" s="454"/>
      <c r="M163" s="463"/>
      <c r="V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</row>
    <row r="164" spans="1:34">
      <c r="A164" s="425"/>
      <c r="B164" s="409"/>
      <c r="C164" s="410"/>
      <c r="D164" s="411"/>
      <c r="E164" s="411"/>
      <c r="F164" s="411"/>
      <c r="G164" s="411"/>
      <c r="H164" s="412"/>
      <c r="I164" s="412"/>
      <c r="J164" s="458"/>
      <c r="K164" s="411"/>
      <c r="L164" s="454"/>
      <c r="M164" s="463"/>
      <c r="V164" s="360"/>
      <c r="X164" s="360"/>
      <c r="Y164" s="360"/>
      <c r="Z164" s="360"/>
      <c r="AA164" s="360"/>
      <c r="AB164" s="360"/>
      <c r="AC164" s="360"/>
      <c r="AD164" s="360"/>
      <c r="AE164" s="360"/>
      <c r="AF164" s="360"/>
      <c r="AG164" s="360"/>
      <c r="AH164" s="360"/>
    </row>
    <row r="165" spans="1:42">
      <c r="A165" s="425"/>
      <c r="B165" s="409"/>
      <c r="C165" s="410"/>
      <c r="D165" s="431"/>
      <c r="E165" s="428"/>
      <c r="F165" s="432"/>
      <c r="G165" s="431"/>
      <c r="H165" s="412"/>
      <c r="I165" s="412"/>
      <c r="J165" s="458"/>
      <c r="K165" s="427"/>
      <c r="L165" s="466"/>
      <c r="M165" s="463"/>
      <c r="V165" s="360"/>
      <c r="X165" s="360"/>
      <c r="Y165" s="360"/>
      <c r="Z165" s="360"/>
      <c r="AA165" s="360"/>
      <c r="AB165" s="360"/>
      <c r="AC165" s="360"/>
      <c r="AD165" s="360"/>
      <c r="AE165" s="360"/>
      <c r="AF165" s="360"/>
      <c r="AG165" s="360"/>
      <c r="AH165" s="360"/>
      <c r="AL165" s="401"/>
      <c r="AM165" s="401"/>
      <c r="AN165" s="401"/>
      <c r="AO165" s="401"/>
      <c r="AP165" s="401"/>
    </row>
    <row r="166" spans="1:43">
      <c r="A166" s="425"/>
      <c r="B166" s="64"/>
      <c r="C166" s="62"/>
      <c r="D166" s="157"/>
      <c r="E166" s="64"/>
      <c r="F166" s="64"/>
      <c r="G166" s="62"/>
      <c r="H166" s="433"/>
      <c r="I166" s="433"/>
      <c r="J166" s="458"/>
      <c r="K166" s="64"/>
      <c r="L166" s="467"/>
      <c r="M166" s="468"/>
      <c r="V166" s="360"/>
      <c r="X166" s="360"/>
      <c r="Y166" s="360"/>
      <c r="Z166" s="360"/>
      <c r="AA166" s="360"/>
      <c r="AB166" s="360"/>
      <c r="AC166" s="360"/>
      <c r="AD166" s="360"/>
      <c r="AE166" s="360"/>
      <c r="AF166" s="360"/>
      <c r="AG166" s="360"/>
      <c r="AH166" s="360"/>
      <c r="AL166" s="403"/>
      <c r="AM166" s="488"/>
      <c r="AQ166" s="106"/>
    </row>
    <row r="167" spans="1:43">
      <c r="A167" s="425"/>
      <c r="B167" s="64"/>
      <c r="C167" s="62"/>
      <c r="D167" s="157"/>
      <c r="E167" s="64"/>
      <c r="F167" s="64"/>
      <c r="G167" s="62"/>
      <c r="H167" s="433"/>
      <c r="I167" s="433"/>
      <c r="J167" s="469"/>
      <c r="K167" s="64"/>
      <c r="L167" s="467"/>
      <c r="M167" s="468"/>
      <c r="V167" s="360"/>
      <c r="X167" s="360"/>
      <c r="Y167" s="360"/>
      <c r="Z167" s="360"/>
      <c r="AA167" s="360"/>
      <c r="AB167" s="360"/>
      <c r="AC167" s="360"/>
      <c r="AD167" s="360"/>
      <c r="AE167" s="360"/>
      <c r="AF167" s="360"/>
      <c r="AG167" s="360"/>
      <c r="AH167" s="360"/>
      <c r="AL167" s="403"/>
      <c r="AM167" s="488"/>
      <c r="AQ167" s="106"/>
    </row>
    <row r="168" spans="1:34">
      <c r="A168" s="425"/>
      <c r="B168" s="64"/>
      <c r="C168" s="62"/>
      <c r="D168" s="157"/>
      <c r="E168" s="64"/>
      <c r="F168" s="64"/>
      <c r="G168" s="62"/>
      <c r="H168" s="433"/>
      <c r="I168" s="433"/>
      <c r="J168" s="458"/>
      <c r="K168" s="64"/>
      <c r="L168" s="467"/>
      <c r="M168" s="468"/>
      <c r="V168" s="360"/>
      <c r="X168" s="360"/>
      <c r="Y168" s="360"/>
      <c r="Z168" s="360"/>
      <c r="AA168" s="360"/>
      <c r="AB168" s="360"/>
      <c r="AC168" s="360"/>
      <c r="AD168" s="360"/>
      <c r="AE168" s="360"/>
      <c r="AF168" s="360"/>
      <c r="AG168" s="360"/>
      <c r="AH168" s="360"/>
    </row>
    <row r="169" spans="1:43">
      <c r="A169" s="425"/>
      <c r="B169" s="434"/>
      <c r="C169" s="62"/>
      <c r="D169" s="435"/>
      <c r="E169" s="434"/>
      <c r="F169" s="436"/>
      <c r="G169" s="437"/>
      <c r="H169" s="437"/>
      <c r="I169" s="437"/>
      <c r="J169" s="469"/>
      <c r="K169" s="470"/>
      <c r="L169" s="467"/>
      <c r="M169" s="152"/>
      <c r="V169" s="360"/>
      <c r="X169" s="360"/>
      <c r="Y169" s="360"/>
      <c r="Z169" s="360"/>
      <c r="AA169" s="360"/>
      <c r="AB169" s="360"/>
      <c r="AC169" s="360"/>
      <c r="AD169" s="360"/>
      <c r="AE169" s="360"/>
      <c r="AF169" s="360"/>
      <c r="AG169" s="360"/>
      <c r="AH169" s="360"/>
      <c r="AL169" s="387"/>
      <c r="AM169" s="489"/>
      <c r="AP169" s="106"/>
      <c r="AQ169" s="106"/>
    </row>
    <row r="170" spans="1:43">
      <c r="A170" s="425"/>
      <c r="B170" s="434"/>
      <c r="C170" s="438"/>
      <c r="D170" s="435"/>
      <c r="E170" s="434"/>
      <c r="F170" s="436"/>
      <c r="G170" s="437"/>
      <c r="H170" s="437"/>
      <c r="I170" s="437"/>
      <c r="J170" s="458"/>
      <c r="K170" s="470"/>
      <c r="L170" s="467"/>
      <c r="M170" s="152"/>
      <c r="V170" s="360"/>
      <c r="X170" s="360"/>
      <c r="Y170" s="360"/>
      <c r="Z170" s="360"/>
      <c r="AA170" s="360"/>
      <c r="AB170" s="360"/>
      <c r="AC170" s="360"/>
      <c r="AD170" s="360"/>
      <c r="AE170" s="360"/>
      <c r="AF170" s="360"/>
      <c r="AG170" s="360"/>
      <c r="AH170" s="360"/>
      <c r="AL170" s="387"/>
      <c r="AM170" s="489"/>
      <c r="AP170" s="106"/>
      <c r="AQ170" s="106"/>
    </row>
    <row r="171" spans="1:43">
      <c r="A171" s="425"/>
      <c r="B171" s="434"/>
      <c r="C171" s="62"/>
      <c r="D171" s="435"/>
      <c r="E171" s="434"/>
      <c r="F171" s="439"/>
      <c r="G171" s="437"/>
      <c r="H171" s="437"/>
      <c r="I171" s="437"/>
      <c r="J171" s="469"/>
      <c r="K171" s="470"/>
      <c r="L171" s="467"/>
      <c r="M171" s="471"/>
      <c r="V171" s="360"/>
      <c r="X171" s="360"/>
      <c r="Y171" s="360"/>
      <c r="Z171" s="360"/>
      <c r="AA171" s="360"/>
      <c r="AB171" s="360"/>
      <c r="AC171" s="360"/>
      <c r="AD171" s="360"/>
      <c r="AE171" s="360"/>
      <c r="AF171" s="360"/>
      <c r="AG171" s="360"/>
      <c r="AH171" s="360"/>
      <c r="AL171" s="387"/>
      <c r="AM171" s="489"/>
      <c r="AP171" s="106"/>
      <c r="AQ171" s="106"/>
    </row>
    <row r="172" spans="1:43">
      <c r="A172" s="425"/>
      <c r="B172" s="434"/>
      <c r="C172" s="62"/>
      <c r="D172" s="435"/>
      <c r="E172" s="434"/>
      <c r="F172" s="436"/>
      <c r="G172" s="437"/>
      <c r="H172" s="437"/>
      <c r="I172" s="437"/>
      <c r="J172" s="458"/>
      <c r="K172" s="470"/>
      <c r="L172" s="472"/>
      <c r="M172" s="471"/>
      <c r="V172" s="360"/>
      <c r="X172" s="360"/>
      <c r="Y172" s="360"/>
      <c r="Z172" s="360"/>
      <c r="AA172" s="360"/>
      <c r="AB172" s="360"/>
      <c r="AC172" s="360"/>
      <c r="AD172" s="360"/>
      <c r="AE172" s="360"/>
      <c r="AF172" s="360"/>
      <c r="AG172" s="360"/>
      <c r="AH172" s="360"/>
      <c r="AL172" s="387"/>
      <c r="AM172" s="490"/>
      <c r="AP172" s="106"/>
      <c r="AQ172" s="106"/>
    </row>
    <row r="173" spans="1:43">
      <c r="A173" s="425"/>
      <c r="B173" s="434"/>
      <c r="C173" s="62"/>
      <c r="D173" s="435"/>
      <c r="E173" s="434"/>
      <c r="F173" s="436"/>
      <c r="G173" s="437"/>
      <c r="H173" s="437"/>
      <c r="I173" s="437"/>
      <c r="J173" s="469"/>
      <c r="K173" s="470"/>
      <c r="L173" s="473"/>
      <c r="M173" s="471"/>
      <c r="V173" s="360"/>
      <c r="X173" s="360"/>
      <c r="Y173" s="360"/>
      <c r="Z173" s="360"/>
      <c r="AA173" s="360"/>
      <c r="AB173" s="360"/>
      <c r="AC173" s="360"/>
      <c r="AD173" s="360"/>
      <c r="AE173" s="360"/>
      <c r="AF173" s="360"/>
      <c r="AG173" s="360"/>
      <c r="AH173" s="360"/>
      <c r="AL173" s="387"/>
      <c r="AM173" s="490"/>
      <c r="AP173" s="106"/>
      <c r="AQ173" s="106"/>
    </row>
    <row r="174" spans="1:43">
      <c r="A174" s="425"/>
      <c r="B174" s="434"/>
      <c r="C174" s="62"/>
      <c r="D174" s="435"/>
      <c r="E174" s="434"/>
      <c r="F174" s="436"/>
      <c r="G174" s="437"/>
      <c r="H174" s="437"/>
      <c r="I174" s="437"/>
      <c r="J174" s="458"/>
      <c r="K174" s="470"/>
      <c r="L174" s="473"/>
      <c r="M174" s="471"/>
      <c r="V174" s="360"/>
      <c r="X174" s="360"/>
      <c r="Y174" s="360"/>
      <c r="Z174" s="360"/>
      <c r="AA174" s="360"/>
      <c r="AB174" s="360"/>
      <c r="AC174" s="360"/>
      <c r="AD174" s="360"/>
      <c r="AE174" s="360"/>
      <c r="AF174" s="360"/>
      <c r="AG174" s="360"/>
      <c r="AH174" s="360"/>
      <c r="AL174" s="387"/>
      <c r="AM174" s="490"/>
      <c r="AP174" s="106"/>
      <c r="AQ174" s="106"/>
    </row>
    <row r="175" spans="1:43">
      <c r="A175" s="425"/>
      <c r="B175" s="434"/>
      <c r="C175" s="62"/>
      <c r="D175" s="157"/>
      <c r="E175" s="434"/>
      <c r="F175" s="436"/>
      <c r="G175" s="437"/>
      <c r="H175" s="437"/>
      <c r="I175" s="437"/>
      <c r="J175" s="469"/>
      <c r="K175" s="470"/>
      <c r="L175" s="473"/>
      <c r="M175" s="468"/>
      <c r="V175" s="360"/>
      <c r="X175" s="360"/>
      <c r="Y175" s="360"/>
      <c r="Z175" s="360"/>
      <c r="AA175" s="360"/>
      <c r="AB175" s="360"/>
      <c r="AC175" s="360"/>
      <c r="AD175" s="360"/>
      <c r="AE175" s="360"/>
      <c r="AF175" s="360"/>
      <c r="AG175" s="360"/>
      <c r="AH175" s="360"/>
      <c r="AL175" s="403"/>
      <c r="AM175" s="491"/>
      <c r="AN175" s="492"/>
      <c r="AO175" s="492"/>
      <c r="AP175" s="493"/>
      <c r="AQ175" s="106"/>
    </row>
    <row r="176" spans="1:43">
      <c r="A176" s="425"/>
      <c r="B176" s="434"/>
      <c r="C176" s="62"/>
      <c r="D176" s="435"/>
      <c r="E176" s="434"/>
      <c r="F176" s="436"/>
      <c r="G176" s="437"/>
      <c r="H176" s="437"/>
      <c r="I176" s="437"/>
      <c r="J176" s="458"/>
      <c r="K176" s="470"/>
      <c r="L176" s="473"/>
      <c r="M176" s="468"/>
      <c r="V176" s="354"/>
      <c r="X176" s="358"/>
      <c r="Y176" s="358"/>
      <c r="Z176" s="358"/>
      <c r="AA176" s="358"/>
      <c r="AB176" s="358"/>
      <c r="AC176" s="358"/>
      <c r="AD176" s="358"/>
      <c r="AE176" s="358"/>
      <c r="AF176" s="358"/>
      <c r="AG176" s="358"/>
      <c r="AH176" s="358"/>
      <c r="AI176" s="106"/>
      <c r="AL176" s="403"/>
      <c r="AM176" s="491"/>
      <c r="AN176" s="492"/>
      <c r="AO176" s="492"/>
      <c r="AP176" s="493"/>
      <c r="AQ176" s="106"/>
    </row>
    <row r="177" spans="1:42">
      <c r="A177" s="425"/>
      <c r="B177" s="434"/>
      <c r="C177" s="62"/>
      <c r="D177" s="435"/>
      <c r="E177" s="434"/>
      <c r="F177" s="436"/>
      <c r="G177" s="437"/>
      <c r="H177" s="437"/>
      <c r="I177" s="437"/>
      <c r="J177" s="469"/>
      <c r="K177" s="470"/>
      <c r="L177" s="473"/>
      <c r="M177" s="468"/>
      <c r="V177" s="354"/>
      <c r="X177" s="358"/>
      <c r="Y177" s="358"/>
      <c r="Z177" s="358"/>
      <c r="AA177" s="358"/>
      <c r="AB177" s="358"/>
      <c r="AC177" s="358"/>
      <c r="AD177" s="358"/>
      <c r="AE177" s="358"/>
      <c r="AF177" s="358"/>
      <c r="AG177" s="358"/>
      <c r="AH177" s="358"/>
      <c r="AI177" s="106"/>
      <c r="AL177" s="401"/>
      <c r="AM177" s="401"/>
      <c r="AN177" s="401"/>
      <c r="AO177" s="401"/>
      <c r="AP177" s="401"/>
    </row>
    <row r="178" spans="1:35">
      <c r="A178" s="425"/>
      <c r="B178" s="434"/>
      <c r="C178" s="62"/>
      <c r="D178" s="435"/>
      <c r="E178" s="434"/>
      <c r="F178" s="436"/>
      <c r="G178" s="437"/>
      <c r="H178" s="437"/>
      <c r="I178" s="437"/>
      <c r="J178" s="458"/>
      <c r="K178" s="470"/>
      <c r="L178" s="473"/>
      <c r="M178" s="468"/>
      <c r="V178" s="354"/>
      <c r="X178" s="358"/>
      <c r="Y178" s="358"/>
      <c r="Z178" s="358"/>
      <c r="AA178" s="358"/>
      <c r="AB178" s="358"/>
      <c r="AC178" s="358"/>
      <c r="AD178" s="358"/>
      <c r="AE178" s="358"/>
      <c r="AF178" s="358"/>
      <c r="AG178" s="358"/>
      <c r="AH178" s="358"/>
      <c r="AI178" s="106"/>
    </row>
    <row r="179" spans="1:35">
      <c r="A179" s="425"/>
      <c r="B179" s="434"/>
      <c r="C179" s="62"/>
      <c r="D179" s="435"/>
      <c r="E179" s="434"/>
      <c r="F179" s="436"/>
      <c r="G179" s="437"/>
      <c r="H179" s="437"/>
      <c r="I179" s="437"/>
      <c r="J179" s="469"/>
      <c r="K179" s="470"/>
      <c r="L179" s="473"/>
      <c r="M179" s="468"/>
      <c r="V179" s="386"/>
      <c r="AG179" s="386"/>
      <c r="AI179" s="106"/>
    </row>
    <row r="180" spans="1:35">
      <c r="A180" s="425"/>
      <c r="B180" s="434"/>
      <c r="C180" s="62"/>
      <c r="D180" s="435"/>
      <c r="E180" s="434"/>
      <c r="F180" s="436"/>
      <c r="G180" s="437"/>
      <c r="H180" s="437"/>
      <c r="I180" s="437"/>
      <c r="J180" s="458"/>
      <c r="K180" s="470"/>
      <c r="L180" s="473"/>
      <c r="M180" s="468"/>
      <c r="O180" s="106"/>
      <c r="P180" s="106"/>
      <c r="U180" s="482"/>
      <c r="V180" s="483"/>
      <c r="X180" s="484"/>
      <c r="Y180" s="484"/>
      <c r="Z180" s="484"/>
      <c r="AA180" s="484"/>
      <c r="AB180" s="484"/>
      <c r="AC180" s="484"/>
      <c r="AD180" s="484"/>
      <c r="AE180" s="484"/>
      <c r="AF180" s="484"/>
      <c r="AG180" s="484"/>
      <c r="AH180" s="484"/>
      <c r="AI180" s="106"/>
    </row>
    <row r="181" spans="1:35">
      <c r="A181" s="425"/>
      <c r="B181" s="434"/>
      <c r="C181" s="62"/>
      <c r="D181" s="435"/>
      <c r="E181" s="434"/>
      <c r="F181" s="436"/>
      <c r="G181" s="437"/>
      <c r="H181" s="437"/>
      <c r="I181" s="437"/>
      <c r="J181" s="469"/>
      <c r="K181" s="470"/>
      <c r="L181" s="473"/>
      <c r="M181" s="468"/>
      <c r="O181" s="106"/>
      <c r="P181" s="106"/>
      <c r="U181" s="482"/>
      <c r="V181" s="360"/>
      <c r="X181" s="360"/>
      <c r="Y181" s="360"/>
      <c r="Z181" s="360"/>
      <c r="AA181" s="360"/>
      <c r="AB181" s="360"/>
      <c r="AC181" s="360"/>
      <c r="AD181" s="360"/>
      <c r="AE181" s="360"/>
      <c r="AF181" s="360"/>
      <c r="AG181" s="360"/>
      <c r="AH181" s="360"/>
      <c r="AI181" s="106"/>
    </row>
    <row r="182" spans="1:35">
      <c r="A182" s="425"/>
      <c r="B182" s="434"/>
      <c r="C182" s="62"/>
      <c r="D182" s="435"/>
      <c r="E182" s="434"/>
      <c r="F182" s="436"/>
      <c r="G182" s="437"/>
      <c r="H182" s="437"/>
      <c r="I182" s="437"/>
      <c r="J182" s="458"/>
      <c r="K182" s="470"/>
      <c r="L182" s="473"/>
      <c r="M182" s="468"/>
      <c r="O182" s="106"/>
      <c r="P182" s="106"/>
      <c r="U182" s="482"/>
      <c r="V182" s="360"/>
      <c r="X182" s="360"/>
      <c r="Y182" s="360"/>
      <c r="Z182" s="360"/>
      <c r="AA182" s="360"/>
      <c r="AB182" s="360"/>
      <c r="AC182" s="360"/>
      <c r="AD182" s="360"/>
      <c r="AE182" s="360"/>
      <c r="AF182" s="360"/>
      <c r="AG182" s="360"/>
      <c r="AH182" s="387"/>
      <c r="AI182" s="106"/>
    </row>
    <row r="183" spans="1:35">
      <c r="A183" s="425"/>
      <c r="B183" s="434"/>
      <c r="C183" s="62"/>
      <c r="D183" s="435"/>
      <c r="E183" s="434"/>
      <c r="F183" s="436"/>
      <c r="G183" s="437"/>
      <c r="H183" s="437"/>
      <c r="I183" s="437"/>
      <c r="J183" s="469"/>
      <c r="K183" s="470"/>
      <c r="L183" s="473"/>
      <c r="M183" s="468"/>
      <c r="O183" s="106"/>
      <c r="P183" s="106"/>
      <c r="V183" s="360"/>
      <c r="X183" s="360"/>
      <c r="Y183" s="360"/>
      <c r="Z183" s="360"/>
      <c r="AA183" s="360"/>
      <c r="AB183" s="360"/>
      <c r="AC183" s="360"/>
      <c r="AD183" s="360"/>
      <c r="AE183" s="360"/>
      <c r="AF183" s="360"/>
      <c r="AG183" s="360"/>
      <c r="AH183" s="387"/>
      <c r="AI183" s="106"/>
    </row>
    <row r="184" spans="1:35">
      <c r="A184" s="425"/>
      <c r="B184" s="434"/>
      <c r="C184" s="62"/>
      <c r="D184" s="435"/>
      <c r="E184" s="434"/>
      <c r="F184" s="436"/>
      <c r="G184" s="437"/>
      <c r="H184" s="437"/>
      <c r="I184" s="437"/>
      <c r="J184" s="458"/>
      <c r="K184" s="470"/>
      <c r="L184" s="473"/>
      <c r="M184" s="468"/>
      <c r="O184" s="106"/>
      <c r="P184" s="106"/>
      <c r="U184" s="485"/>
      <c r="V184" s="360"/>
      <c r="X184" s="360"/>
      <c r="Y184" s="360"/>
      <c r="Z184" s="360"/>
      <c r="AA184" s="360"/>
      <c r="AB184" s="360"/>
      <c r="AC184" s="360"/>
      <c r="AD184" s="360"/>
      <c r="AE184" s="360"/>
      <c r="AF184" s="360"/>
      <c r="AG184" s="360"/>
      <c r="AH184" s="387"/>
      <c r="AI184" s="106"/>
    </row>
    <row r="185" spans="1:35">
      <c r="A185" s="425"/>
      <c r="B185" s="434"/>
      <c r="C185" s="62"/>
      <c r="D185" s="435"/>
      <c r="E185" s="434"/>
      <c r="F185" s="436"/>
      <c r="G185" s="437"/>
      <c r="H185" s="437"/>
      <c r="I185" s="437"/>
      <c r="J185" s="469"/>
      <c r="K185" s="64"/>
      <c r="L185" s="473"/>
      <c r="M185" s="468"/>
      <c r="O185" s="106"/>
      <c r="U185" s="485"/>
      <c r="V185" s="360"/>
      <c r="X185" s="360"/>
      <c r="Y185" s="360"/>
      <c r="Z185" s="360"/>
      <c r="AA185" s="360"/>
      <c r="AB185" s="360"/>
      <c r="AC185" s="360"/>
      <c r="AD185" s="360"/>
      <c r="AE185" s="360"/>
      <c r="AF185" s="360"/>
      <c r="AG185" s="360"/>
      <c r="AH185" s="387"/>
      <c r="AI185" s="106"/>
    </row>
    <row r="186" spans="1:35">
      <c r="A186" s="425"/>
      <c r="B186" s="64"/>
      <c r="C186" s="62"/>
      <c r="D186" s="64"/>
      <c r="E186" s="64"/>
      <c r="F186" s="64"/>
      <c r="G186" s="437"/>
      <c r="H186" s="440"/>
      <c r="I186" s="437"/>
      <c r="J186" s="458"/>
      <c r="K186" s="64"/>
      <c r="L186" s="467"/>
      <c r="M186" s="468"/>
      <c r="O186" s="106"/>
      <c r="P186" s="106"/>
      <c r="U186" s="485"/>
      <c r="V186" s="360"/>
      <c r="X186" s="360"/>
      <c r="Y186" s="360"/>
      <c r="Z186" s="360"/>
      <c r="AA186" s="360"/>
      <c r="AB186" s="360"/>
      <c r="AC186" s="360"/>
      <c r="AD186" s="360"/>
      <c r="AE186" s="360"/>
      <c r="AF186" s="360"/>
      <c r="AG186" s="360"/>
      <c r="AH186" s="387"/>
      <c r="AI186" s="106"/>
    </row>
    <row r="187" spans="1:35">
      <c r="A187" s="425"/>
      <c r="B187" s="441"/>
      <c r="C187" s="442"/>
      <c r="D187" s="441"/>
      <c r="E187" s="443"/>
      <c r="F187" s="444"/>
      <c r="G187" s="441"/>
      <c r="H187" s="445"/>
      <c r="I187" s="445"/>
      <c r="J187" s="474"/>
      <c r="K187" s="441"/>
      <c r="L187" s="475"/>
      <c r="M187" s="476"/>
      <c r="O187" s="106"/>
      <c r="U187" s="485"/>
      <c r="V187" s="360"/>
      <c r="X187" s="360"/>
      <c r="Y187" s="360"/>
      <c r="Z187" s="360"/>
      <c r="AA187" s="360"/>
      <c r="AB187" s="360"/>
      <c r="AC187" s="360"/>
      <c r="AD187" s="360"/>
      <c r="AE187" s="360"/>
      <c r="AF187" s="360"/>
      <c r="AG187" s="360"/>
      <c r="AH187" s="387"/>
      <c r="AI187" s="106"/>
    </row>
    <row r="188" spans="1:35">
      <c r="A188" s="425"/>
      <c r="B188" s="441"/>
      <c r="C188" s="442"/>
      <c r="D188" s="441"/>
      <c r="E188" s="443"/>
      <c r="F188" s="444"/>
      <c r="G188" s="441"/>
      <c r="H188" s="445"/>
      <c r="I188" s="445"/>
      <c r="J188" s="474"/>
      <c r="K188" s="441"/>
      <c r="L188" s="475"/>
      <c r="M188" s="476"/>
      <c r="O188" s="106"/>
      <c r="U188" s="485"/>
      <c r="V188" s="360"/>
      <c r="X188" s="360"/>
      <c r="Y188" s="360"/>
      <c r="Z188" s="360"/>
      <c r="AA188" s="360"/>
      <c r="AB188" s="360"/>
      <c r="AC188" s="360"/>
      <c r="AD188" s="360"/>
      <c r="AE188" s="360"/>
      <c r="AF188" s="360"/>
      <c r="AG188" s="360"/>
      <c r="AH188" s="387"/>
      <c r="AI188" s="106"/>
    </row>
    <row r="189" spans="1:35">
      <c r="A189" s="425"/>
      <c r="B189" s="446"/>
      <c r="C189" s="16"/>
      <c r="D189" s="447"/>
      <c r="E189" s="446"/>
      <c r="F189" s="448"/>
      <c r="G189" s="446"/>
      <c r="H189" s="449"/>
      <c r="I189" s="449"/>
      <c r="J189" s="474"/>
      <c r="K189" s="446"/>
      <c r="L189" s="477"/>
      <c r="M189" s="478"/>
      <c r="O189" s="106"/>
      <c r="U189" s="485"/>
      <c r="V189" s="360"/>
      <c r="X189" s="360"/>
      <c r="Y189" s="360"/>
      <c r="Z189" s="360"/>
      <c r="AA189" s="360"/>
      <c r="AB189" s="360"/>
      <c r="AC189" s="360"/>
      <c r="AD189" s="360"/>
      <c r="AE189" s="360"/>
      <c r="AF189" s="360"/>
      <c r="AG189" s="360"/>
      <c r="AH189" s="387"/>
      <c r="AI189" s="106"/>
    </row>
    <row r="190" spans="1:35">
      <c r="A190" s="425"/>
      <c r="B190" s="446"/>
      <c r="C190" s="446"/>
      <c r="D190" s="446"/>
      <c r="E190" s="446"/>
      <c r="F190" s="448"/>
      <c r="G190" s="446"/>
      <c r="H190" s="449"/>
      <c r="I190" s="449"/>
      <c r="J190" s="474"/>
      <c r="K190" s="446"/>
      <c r="L190" s="477"/>
      <c r="M190" s="478"/>
      <c r="O190" s="106"/>
      <c r="U190" s="485"/>
      <c r="V190" s="486"/>
      <c r="X190" s="486"/>
      <c r="Y190" s="486"/>
      <c r="Z190" s="486"/>
      <c r="AA190" s="486"/>
      <c r="AB190" s="486"/>
      <c r="AC190" s="486"/>
      <c r="AD190" s="486"/>
      <c r="AE190" s="486"/>
      <c r="AF190" s="486"/>
      <c r="AG190" s="486"/>
      <c r="AH190" s="387"/>
      <c r="AI190" s="106"/>
    </row>
    <row r="191" spans="1:35">
      <c r="A191" s="425"/>
      <c r="B191" s="441"/>
      <c r="C191" s="450"/>
      <c r="D191" s="441"/>
      <c r="E191" s="441"/>
      <c r="F191" s="451"/>
      <c r="G191" s="441"/>
      <c r="H191" s="452"/>
      <c r="I191" s="445"/>
      <c r="J191" s="474"/>
      <c r="K191" s="441"/>
      <c r="L191" s="479"/>
      <c r="M191" s="480"/>
      <c r="O191" s="106"/>
      <c r="P191" s="106"/>
      <c r="U191" s="485"/>
      <c r="V191" s="486"/>
      <c r="X191" s="486"/>
      <c r="Y191" s="486"/>
      <c r="Z191" s="486"/>
      <c r="AA191" s="486"/>
      <c r="AB191" s="486"/>
      <c r="AC191" s="486"/>
      <c r="AD191" s="486"/>
      <c r="AE191" s="486"/>
      <c r="AF191" s="486"/>
      <c r="AG191" s="486"/>
      <c r="AH191" s="387"/>
      <c r="AI191" s="106"/>
    </row>
    <row r="192" spans="1:35">
      <c r="A192" s="425"/>
      <c r="B192" s="441"/>
      <c r="C192" s="16"/>
      <c r="D192" s="450"/>
      <c r="E192" s="441"/>
      <c r="F192" s="444"/>
      <c r="G192" s="441"/>
      <c r="H192" s="445"/>
      <c r="I192" s="445"/>
      <c r="J192" s="474"/>
      <c r="K192" s="441"/>
      <c r="L192" s="479"/>
      <c r="M192" s="476"/>
      <c r="O192" s="106"/>
      <c r="U192" s="485"/>
      <c r="V192" s="486"/>
      <c r="X192" s="486"/>
      <c r="Y192" s="486"/>
      <c r="Z192" s="486"/>
      <c r="AA192" s="486"/>
      <c r="AB192" s="486"/>
      <c r="AC192" s="486"/>
      <c r="AD192" s="486"/>
      <c r="AE192" s="486"/>
      <c r="AF192" s="486"/>
      <c r="AG192" s="486"/>
      <c r="AH192" s="387"/>
      <c r="AI192" s="106"/>
    </row>
    <row r="193" spans="1:21">
      <c r="A193" s="425"/>
      <c r="B193" s="441"/>
      <c r="C193" s="450"/>
      <c r="D193" s="441"/>
      <c r="E193" s="441"/>
      <c r="F193" s="444"/>
      <c r="G193" s="441"/>
      <c r="H193" s="452"/>
      <c r="I193" s="452"/>
      <c r="J193" s="474"/>
      <c r="K193" s="441"/>
      <c r="L193" s="479"/>
      <c r="M193" s="476"/>
      <c r="O193" s="106"/>
      <c r="P193" s="106"/>
      <c r="U193" s="485"/>
    </row>
    <row r="194" spans="1:21">
      <c r="A194" s="425"/>
      <c r="B194" s="494"/>
      <c r="C194" s="495"/>
      <c r="D194" s="446"/>
      <c r="E194" s="446"/>
      <c r="F194" s="448"/>
      <c r="G194" s="446"/>
      <c r="H194" s="496"/>
      <c r="I194" s="496"/>
      <c r="J194" s="474"/>
      <c r="K194" s="446"/>
      <c r="L194" s="477"/>
      <c r="M194" s="506"/>
      <c r="O194" s="106"/>
      <c r="P194" s="106"/>
      <c r="U194" s="514"/>
    </row>
    <row r="195" spans="1:21">
      <c r="A195" s="425"/>
      <c r="B195" s="446"/>
      <c r="C195" s="446"/>
      <c r="D195" s="446"/>
      <c r="E195" s="446"/>
      <c r="F195" s="448"/>
      <c r="G195" s="446"/>
      <c r="H195" s="496"/>
      <c r="I195" s="496"/>
      <c r="J195" s="474"/>
      <c r="K195" s="446"/>
      <c r="L195" s="507"/>
      <c r="M195" s="506"/>
      <c r="O195" s="106"/>
      <c r="P195" s="327"/>
      <c r="U195" s="514"/>
    </row>
    <row r="196" spans="1:21">
      <c r="A196" s="425"/>
      <c r="B196" s="441"/>
      <c r="C196" s="497"/>
      <c r="D196" s="441"/>
      <c r="E196" s="441"/>
      <c r="F196" s="444"/>
      <c r="G196" s="441"/>
      <c r="H196" s="452"/>
      <c r="I196" s="452"/>
      <c r="J196" s="474"/>
      <c r="K196" s="441"/>
      <c r="L196" s="475"/>
      <c r="M196" s="476"/>
      <c r="O196" s="106"/>
      <c r="P196" s="327"/>
      <c r="U196" s="514"/>
    </row>
    <row r="197" spans="1:13">
      <c r="A197" s="425"/>
      <c r="B197" s="441"/>
      <c r="C197" s="497"/>
      <c r="D197" s="441"/>
      <c r="E197" s="441"/>
      <c r="F197" s="444"/>
      <c r="G197" s="441"/>
      <c r="H197" s="498"/>
      <c r="I197" s="498"/>
      <c r="J197" s="474"/>
      <c r="K197" s="441"/>
      <c r="L197" s="475"/>
      <c r="M197" s="476"/>
    </row>
    <row r="198" spans="1:13">
      <c r="A198" s="425"/>
      <c r="B198" s="441"/>
      <c r="C198" s="497"/>
      <c r="D198" s="441"/>
      <c r="E198" s="441"/>
      <c r="F198" s="444"/>
      <c r="G198" s="441"/>
      <c r="H198" s="498"/>
      <c r="I198" s="498"/>
      <c r="J198" s="474"/>
      <c r="K198" s="441"/>
      <c r="L198" s="479"/>
      <c r="M198" s="476"/>
    </row>
    <row r="199" spans="1:13">
      <c r="A199" s="425"/>
      <c r="B199" s="441"/>
      <c r="C199" s="442"/>
      <c r="D199" s="441"/>
      <c r="E199" s="443"/>
      <c r="F199" s="444"/>
      <c r="G199" s="441"/>
      <c r="H199" s="452"/>
      <c r="I199" s="452"/>
      <c r="J199" s="474"/>
      <c r="K199" s="441"/>
      <c r="L199" s="479"/>
      <c r="M199" s="476"/>
    </row>
    <row r="200" spans="1:13">
      <c r="A200" s="425"/>
      <c r="B200" s="441"/>
      <c r="C200" s="499"/>
      <c r="D200" s="441"/>
      <c r="E200" s="441"/>
      <c r="F200" s="451"/>
      <c r="G200" s="441"/>
      <c r="H200" s="445"/>
      <c r="I200" s="445"/>
      <c r="J200" s="474"/>
      <c r="K200" s="441"/>
      <c r="L200" s="479"/>
      <c r="M200" s="476"/>
    </row>
    <row r="201" spans="1:13">
      <c r="A201" s="425"/>
      <c r="B201" s="441"/>
      <c r="C201" s="442"/>
      <c r="D201" s="441"/>
      <c r="E201" s="443"/>
      <c r="F201" s="444"/>
      <c r="G201" s="441"/>
      <c r="H201" s="452"/>
      <c r="I201" s="452"/>
      <c r="J201" s="474"/>
      <c r="K201" s="441"/>
      <c r="L201" s="479"/>
      <c r="M201" s="476"/>
    </row>
    <row r="202" spans="1:13">
      <c r="A202" s="500"/>
      <c r="B202" s="447"/>
      <c r="C202" s="447"/>
      <c r="D202" s="501"/>
      <c r="E202" s="502"/>
      <c r="F202" s="503"/>
      <c r="G202" s="501"/>
      <c r="H202" s="504"/>
      <c r="I202" s="504"/>
      <c r="J202" s="474"/>
      <c r="K202" s="508"/>
      <c r="L202" s="509"/>
      <c r="M202" s="510"/>
    </row>
    <row r="203" spans="1:13">
      <c r="A203" s="505"/>
      <c r="B203" s="505"/>
      <c r="C203" s="505"/>
      <c r="D203" s="505"/>
      <c r="E203" s="505"/>
      <c r="F203" s="505"/>
      <c r="G203" s="505"/>
      <c r="H203" s="505"/>
      <c r="I203" s="505"/>
      <c r="J203" s="511"/>
      <c r="K203" s="505"/>
      <c r="L203" s="512"/>
      <c r="M203" s="513"/>
    </row>
    <row r="204" spans="3:13">
      <c r="C204" s="505"/>
      <c r="D204" s="505"/>
      <c r="E204" s="505"/>
      <c r="F204" s="505"/>
      <c r="G204" s="505"/>
      <c r="H204" s="505"/>
      <c r="I204" s="505"/>
      <c r="J204" s="511"/>
      <c r="K204" s="505"/>
      <c r="L204" s="512"/>
      <c r="M204" s="513"/>
    </row>
    <row r="205" spans="1:13">
      <c r="A205" s="505"/>
      <c r="B205" s="505"/>
      <c r="C205" s="505"/>
      <c r="D205" s="505"/>
      <c r="E205" s="505"/>
      <c r="F205" s="505"/>
      <c r="G205" s="505"/>
      <c r="H205" s="505"/>
      <c r="I205" s="505"/>
      <c r="J205" s="505"/>
      <c r="K205" s="505"/>
      <c r="L205" s="512"/>
      <c r="M205" s="505"/>
    </row>
    <row r="206" spans="1:13">
      <c r="A206" s="505"/>
      <c r="B206" s="505"/>
      <c r="C206" s="505"/>
      <c r="D206" s="505"/>
      <c r="E206" s="505"/>
      <c r="F206" s="505"/>
      <c r="G206" s="505"/>
      <c r="H206" s="505"/>
      <c r="I206" s="505"/>
      <c r="J206" s="505"/>
      <c r="K206" s="505"/>
      <c r="L206" s="512"/>
      <c r="M206" s="505"/>
    </row>
    <row r="207" spans="1:13">
      <c r="A207" s="505"/>
      <c r="B207" s="505"/>
      <c r="C207" s="505"/>
      <c r="D207" s="505"/>
      <c r="E207" s="505"/>
      <c r="F207" s="505"/>
      <c r="G207" s="505"/>
      <c r="H207" s="505"/>
      <c r="I207" s="505"/>
      <c r="J207" s="505"/>
      <c r="K207" s="505"/>
      <c r="L207" s="512"/>
      <c r="M207" s="505"/>
    </row>
    <row r="208" spans="1:13">
      <c r="A208" s="505"/>
      <c r="B208" s="505"/>
      <c r="C208" s="505"/>
      <c r="D208" s="505"/>
      <c r="E208" s="505"/>
      <c r="F208" s="505"/>
      <c r="G208" s="505"/>
      <c r="H208" s="505"/>
      <c r="I208" s="505"/>
      <c r="J208" s="505"/>
      <c r="K208" s="505"/>
      <c r="L208" s="512"/>
      <c r="M208" s="505"/>
    </row>
    <row r="209" spans="1:13">
      <c r="A209" s="505"/>
      <c r="B209" s="505"/>
      <c r="C209" s="505"/>
      <c r="D209" s="505"/>
      <c r="E209" s="505"/>
      <c r="F209" s="505"/>
      <c r="G209" s="505"/>
      <c r="H209" s="505"/>
      <c r="I209" s="505"/>
      <c r="J209" s="505"/>
      <c r="K209" s="505"/>
      <c r="L209" s="512"/>
      <c r="M209" s="505"/>
    </row>
    <row r="210" spans="1:13">
      <c r="A210" s="505"/>
      <c r="B210" s="505"/>
      <c r="C210" s="505"/>
      <c r="D210" s="505"/>
      <c r="E210" s="505"/>
      <c r="F210" s="505"/>
      <c r="G210" s="505"/>
      <c r="H210" s="505"/>
      <c r="I210" s="505"/>
      <c r="J210" s="505"/>
      <c r="K210" s="505"/>
      <c r="L210" s="512"/>
      <c r="M210" s="505"/>
    </row>
    <row r="211" spans="1:13">
      <c r="A211" s="505"/>
      <c r="B211" s="505"/>
      <c r="C211" s="505"/>
      <c r="D211" s="505"/>
      <c r="E211" s="505"/>
      <c r="F211" s="505"/>
      <c r="G211" s="505"/>
      <c r="H211" s="505"/>
      <c r="I211" s="505"/>
      <c r="J211" s="505"/>
      <c r="K211" s="505"/>
      <c r="L211" s="512"/>
      <c r="M211" s="505"/>
    </row>
    <row r="212" spans="1:13">
      <c r="A212" s="505"/>
      <c r="B212" s="505"/>
      <c r="C212" s="505"/>
      <c r="D212" s="505"/>
      <c r="E212" s="505"/>
      <c r="F212" s="505"/>
      <c r="G212" s="505"/>
      <c r="H212" s="505"/>
      <c r="I212" s="505"/>
      <c r="J212" s="505"/>
      <c r="K212" s="505"/>
      <c r="L212" s="512"/>
      <c r="M212" s="505"/>
    </row>
    <row r="213" spans="1:13">
      <c r="A213" s="505"/>
      <c r="B213" s="505"/>
      <c r="C213" s="505"/>
      <c r="D213" s="505"/>
      <c r="E213" s="505"/>
      <c r="F213" s="505"/>
      <c r="G213" s="505"/>
      <c r="H213" s="505"/>
      <c r="I213" s="505"/>
      <c r="J213" s="505"/>
      <c r="K213" s="505"/>
      <c r="L213" s="512"/>
      <c r="M213" s="505"/>
    </row>
    <row r="214" spans="1:13">
      <c r="A214" s="505"/>
      <c r="B214" s="505"/>
      <c r="C214" s="505"/>
      <c r="D214" s="505"/>
      <c r="E214" s="505"/>
      <c r="F214" s="505"/>
      <c r="G214" s="505"/>
      <c r="H214" s="505"/>
      <c r="I214" s="505"/>
      <c r="J214" s="505"/>
      <c r="K214" s="505"/>
      <c r="L214" s="512"/>
      <c r="M214" s="505"/>
    </row>
    <row r="215" spans="1:13">
      <c r="A215" s="505"/>
      <c r="B215" s="505"/>
      <c r="C215" s="505"/>
      <c r="D215" s="505"/>
      <c r="E215" s="505"/>
      <c r="F215" s="505"/>
      <c r="G215" s="505"/>
      <c r="H215" s="505"/>
      <c r="I215" s="505"/>
      <c r="J215" s="505"/>
      <c r="K215" s="505"/>
      <c r="L215" s="512"/>
      <c r="M215" s="505"/>
    </row>
    <row r="216" spans="1:13">
      <c r="A216" s="505"/>
      <c r="B216" s="505"/>
      <c r="C216" s="505"/>
      <c r="D216" s="505"/>
      <c r="E216" s="505"/>
      <c r="F216" s="505"/>
      <c r="G216" s="505"/>
      <c r="H216" s="505"/>
      <c r="I216" s="505"/>
      <c r="J216" s="505"/>
      <c r="K216" s="505"/>
      <c r="L216" s="512"/>
      <c r="M216" s="505"/>
    </row>
    <row r="217" spans="1:13">
      <c r="A217" s="505"/>
      <c r="B217" s="505"/>
      <c r="C217" s="505"/>
      <c r="D217" s="505"/>
      <c r="E217" s="505"/>
      <c r="F217" s="505"/>
      <c r="G217" s="505"/>
      <c r="H217" s="505"/>
      <c r="I217" s="505"/>
      <c r="J217" s="505"/>
      <c r="K217" s="505"/>
      <c r="L217" s="512"/>
      <c r="M217" s="505"/>
    </row>
    <row r="218" spans="1:13">
      <c r="A218" s="505"/>
      <c r="B218" s="505"/>
      <c r="C218" s="505"/>
      <c r="D218" s="505"/>
      <c r="E218" s="505"/>
      <c r="F218" s="505"/>
      <c r="G218" s="505"/>
      <c r="H218" s="505"/>
      <c r="I218" s="505"/>
      <c r="J218" s="505"/>
      <c r="K218" s="505"/>
      <c r="L218" s="512"/>
      <c r="M218" s="505"/>
    </row>
    <row r="219" spans="1:13">
      <c r="A219" s="505"/>
      <c r="B219" s="505"/>
      <c r="C219" s="505"/>
      <c r="D219" s="505"/>
      <c r="E219" s="505"/>
      <c r="F219" s="505"/>
      <c r="G219" s="505"/>
      <c r="H219" s="505"/>
      <c r="I219" s="505"/>
      <c r="J219" s="505"/>
      <c r="K219" s="505"/>
      <c r="L219" s="512"/>
      <c r="M219" s="505"/>
    </row>
    <row r="220" spans="1:13">
      <c r="A220" s="505"/>
      <c r="B220" s="505"/>
      <c r="C220" s="505"/>
      <c r="D220" s="505"/>
      <c r="E220" s="505"/>
      <c r="F220" s="505"/>
      <c r="G220" s="505"/>
      <c r="H220" s="505"/>
      <c r="I220" s="505"/>
      <c r="J220" s="505"/>
      <c r="K220" s="505"/>
      <c r="L220" s="512"/>
      <c r="M220" s="505"/>
    </row>
    <row r="221" spans="1:13">
      <c r="A221" s="505"/>
      <c r="B221" s="505"/>
      <c r="C221" s="505"/>
      <c r="D221" s="505"/>
      <c r="E221" s="505"/>
      <c r="F221" s="505"/>
      <c r="G221" s="505"/>
      <c r="H221" s="505"/>
      <c r="I221" s="505"/>
      <c r="J221" s="505"/>
      <c r="K221" s="505"/>
      <c r="L221" s="512"/>
      <c r="M221" s="505"/>
    </row>
    <row r="222" spans="1:13">
      <c r="A222" s="505"/>
      <c r="B222" s="505"/>
      <c r="C222" s="505"/>
      <c r="D222" s="505"/>
      <c r="E222" s="505"/>
      <c r="F222" s="505"/>
      <c r="G222" s="505"/>
      <c r="H222" s="505"/>
      <c r="I222" s="505"/>
      <c r="J222" s="505"/>
      <c r="K222" s="505"/>
      <c r="L222" s="512"/>
      <c r="M222" s="505"/>
    </row>
    <row r="223" spans="1:13">
      <c r="A223" s="505"/>
      <c r="B223" s="505"/>
      <c r="C223" s="505"/>
      <c r="D223" s="505"/>
      <c r="E223" s="505"/>
      <c r="F223" s="505"/>
      <c r="G223" s="505"/>
      <c r="H223" s="505"/>
      <c r="I223" s="505"/>
      <c r="J223" s="505"/>
      <c r="K223" s="505"/>
      <c r="L223" s="512"/>
      <c r="M223" s="505"/>
    </row>
    <row r="224" spans="1:13">
      <c r="A224" s="505"/>
      <c r="B224" s="505"/>
      <c r="C224" s="505"/>
      <c r="D224" s="505"/>
      <c r="E224" s="505"/>
      <c r="F224" s="505"/>
      <c r="G224" s="505"/>
      <c r="H224" s="505"/>
      <c r="I224" s="505"/>
      <c r="J224" s="505"/>
      <c r="K224" s="505"/>
      <c r="L224" s="512"/>
      <c r="M224" s="505"/>
    </row>
    <row r="225" spans="1:13">
      <c r="A225" s="505"/>
      <c r="B225" s="505"/>
      <c r="C225" s="505"/>
      <c r="D225" s="505"/>
      <c r="E225" s="505"/>
      <c r="F225" s="505"/>
      <c r="G225" s="505"/>
      <c r="H225" s="505"/>
      <c r="I225" s="505"/>
      <c r="J225" s="505"/>
      <c r="K225" s="505"/>
      <c r="L225" s="512"/>
      <c r="M225" s="505"/>
    </row>
    <row r="226" spans="1:13">
      <c r="A226" s="505"/>
      <c r="B226" s="505"/>
      <c r="C226" s="505"/>
      <c r="D226" s="505"/>
      <c r="E226" s="505"/>
      <c r="F226" s="505"/>
      <c r="G226" s="505"/>
      <c r="H226" s="505"/>
      <c r="I226" s="505"/>
      <c r="J226" s="505"/>
      <c r="K226" s="505"/>
      <c r="L226" s="512"/>
      <c r="M226" s="505"/>
    </row>
    <row r="227" spans="1:13">
      <c r="A227" s="505"/>
      <c r="B227" s="505"/>
      <c r="C227" s="505"/>
      <c r="D227" s="505"/>
      <c r="E227" s="505"/>
      <c r="F227" s="505"/>
      <c r="G227" s="505"/>
      <c r="H227" s="505"/>
      <c r="I227" s="505"/>
      <c r="J227" s="505"/>
      <c r="K227" s="505"/>
      <c r="L227" s="512"/>
      <c r="M227" s="505"/>
    </row>
    <row r="228" spans="1:13">
      <c r="A228" s="505"/>
      <c r="B228" s="505"/>
      <c r="C228" s="505"/>
      <c r="D228" s="505"/>
      <c r="E228" s="505"/>
      <c r="F228" s="505"/>
      <c r="G228" s="505"/>
      <c r="H228" s="505"/>
      <c r="I228" s="505"/>
      <c r="J228" s="505"/>
      <c r="K228" s="505"/>
      <c r="L228" s="512"/>
      <c r="M228" s="505"/>
    </row>
    <row r="229" spans="1:13">
      <c r="A229" s="505"/>
      <c r="B229" s="505"/>
      <c r="C229" s="505"/>
      <c r="D229" s="505"/>
      <c r="E229" s="505"/>
      <c r="F229" s="505"/>
      <c r="G229" s="505"/>
      <c r="H229" s="505"/>
      <c r="I229" s="505"/>
      <c r="J229" s="505"/>
      <c r="K229" s="505"/>
      <c r="L229" s="512"/>
      <c r="M229" s="505"/>
    </row>
    <row r="230" spans="1:13">
      <c r="A230" s="505"/>
      <c r="B230" s="505"/>
      <c r="C230" s="505"/>
      <c r="D230" s="505"/>
      <c r="E230" s="505"/>
      <c r="F230" s="505"/>
      <c r="G230" s="505"/>
      <c r="H230" s="505"/>
      <c r="I230" s="505"/>
      <c r="J230" s="505"/>
      <c r="K230" s="505"/>
      <c r="L230" s="512"/>
      <c r="M230" s="505"/>
    </row>
    <row r="231" spans="1:13">
      <c r="A231" s="505"/>
      <c r="B231" s="505"/>
      <c r="C231" s="505"/>
      <c r="D231" s="505"/>
      <c r="E231" s="505"/>
      <c r="F231" s="505"/>
      <c r="G231" s="505"/>
      <c r="H231" s="505"/>
      <c r="I231" s="505"/>
      <c r="J231" s="505"/>
      <c r="K231" s="505"/>
      <c r="L231" s="512"/>
      <c r="M231" s="505"/>
    </row>
    <row r="232" spans="1:13">
      <c r="A232" s="505"/>
      <c r="B232" s="505"/>
      <c r="C232" s="505"/>
      <c r="D232" s="505"/>
      <c r="E232" s="505"/>
      <c r="F232" s="505"/>
      <c r="G232" s="505"/>
      <c r="H232" s="505"/>
      <c r="I232" s="505"/>
      <c r="J232" s="505"/>
      <c r="K232" s="505"/>
      <c r="L232" s="512"/>
      <c r="M232" s="505"/>
    </row>
    <row r="233" spans="1:13">
      <c r="A233" s="505"/>
      <c r="B233" s="505"/>
      <c r="C233" s="505"/>
      <c r="D233" s="505"/>
      <c r="E233" s="505"/>
      <c r="F233" s="505"/>
      <c r="G233" s="505"/>
      <c r="H233" s="505"/>
      <c r="I233" s="505"/>
      <c r="J233" s="505"/>
      <c r="K233" s="505"/>
      <c r="L233" s="512"/>
      <c r="M233" s="505"/>
    </row>
    <row r="234" spans="1:13">
      <c r="A234" s="505"/>
      <c r="B234" s="505"/>
      <c r="C234" s="505"/>
      <c r="D234" s="505"/>
      <c r="E234" s="505"/>
      <c r="F234" s="505"/>
      <c r="G234" s="505"/>
      <c r="H234" s="505"/>
      <c r="I234" s="505"/>
      <c r="J234" s="505"/>
      <c r="K234" s="505"/>
      <c r="L234" s="512"/>
      <c r="M234" s="505"/>
    </row>
    <row r="235" spans="1:13">
      <c r="A235" s="505"/>
      <c r="B235" s="505"/>
      <c r="C235" s="505"/>
      <c r="D235" s="505"/>
      <c r="E235" s="505"/>
      <c r="F235" s="505"/>
      <c r="G235" s="505"/>
      <c r="H235" s="505"/>
      <c r="I235" s="505"/>
      <c r="J235" s="505"/>
      <c r="K235" s="505"/>
      <c r="L235" s="512"/>
      <c r="M235" s="505"/>
    </row>
    <row r="236" spans="3:3">
      <c r="C236" s="401"/>
    </row>
    <row r="237" spans="3:3">
      <c r="C237" s="401"/>
    </row>
    <row r="238" spans="3:3">
      <c r="C238" s="401"/>
    </row>
    <row r="239" spans="3:3">
      <c r="C239" s="401"/>
    </row>
    <row r="240" spans="3:3">
      <c r="C240" s="401"/>
    </row>
    <row r="241" spans="3:3">
      <c r="C241" s="401"/>
    </row>
    <row r="242" spans="3:3">
      <c r="C242" s="401"/>
    </row>
    <row r="243" spans="3:3">
      <c r="C243" s="401"/>
    </row>
    <row r="244" spans="3:3">
      <c r="C244" s="401"/>
    </row>
    <row r="245" spans="3:3">
      <c r="C245" s="401"/>
    </row>
    <row r="246" spans="3:3">
      <c r="C246" s="401"/>
    </row>
    <row r="247" spans="3:3">
      <c r="C247" s="401"/>
    </row>
    <row r="248" spans="3:3">
      <c r="C248" s="401"/>
    </row>
    <row r="249" spans="3:3">
      <c r="C249" s="401"/>
    </row>
    <row r="250" spans="3:3">
      <c r="C250" s="401"/>
    </row>
    <row r="251" spans="3:3">
      <c r="C251" s="401"/>
    </row>
    <row r="252" spans="3:3">
      <c r="C252" s="401"/>
    </row>
    <row r="253" spans="3:3">
      <c r="C253" s="401"/>
    </row>
    <row r="254" spans="3:3">
      <c r="C254" s="401"/>
    </row>
    <row r="255" spans="3:3">
      <c r="C255" s="401"/>
    </row>
    <row r="256" spans="3:3">
      <c r="C256" s="401"/>
    </row>
    <row r="257" spans="3:3">
      <c r="C257" s="401"/>
    </row>
    <row r="258" spans="3:3">
      <c r="C258" s="401"/>
    </row>
    <row r="259" spans="3:3">
      <c r="C259" s="401"/>
    </row>
    <row r="260" spans="3:3">
      <c r="C260" s="401"/>
    </row>
    <row r="261" spans="3:3">
      <c r="C261" s="401"/>
    </row>
    <row r="262" spans="3:3">
      <c r="C262" s="401"/>
    </row>
    <row r="263" spans="3:3">
      <c r="C263" s="401"/>
    </row>
    <row r="264" spans="3:3">
      <c r="C264" s="401"/>
    </row>
    <row r="265" spans="3:3">
      <c r="C265" s="401"/>
    </row>
    <row r="266" spans="3:3">
      <c r="C266" s="401"/>
    </row>
    <row r="267" spans="3:3">
      <c r="C267" s="401"/>
    </row>
    <row r="268" spans="3:3">
      <c r="C268" s="401"/>
    </row>
    <row r="269" spans="3:3">
      <c r="C269" s="401"/>
    </row>
    <row r="270" spans="3:3">
      <c r="C270" s="401"/>
    </row>
    <row r="271" spans="3:3">
      <c r="C271" s="401"/>
    </row>
    <row r="272" spans="3:3">
      <c r="C272" s="401"/>
    </row>
    <row r="273" spans="3:3">
      <c r="C273" s="401"/>
    </row>
    <row r="274" spans="3:3">
      <c r="C274" s="401"/>
    </row>
    <row r="275" spans="3:3">
      <c r="C275" s="401"/>
    </row>
    <row r="276" spans="3:3">
      <c r="C276" s="401"/>
    </row>
    <row r="277" spans="3:3">
      <c r="C277" s="401"/>
    </row>
    <row r="278" spans="3:3">
      <c r="C278" s="401"/>
    </row>
    <row r="279" spans="3:3">
      <c r="C279" s="401"/>
    </row>
    <row r="280" spans="3:3">
      <c r="C280" s="401"/>
    </row>
    <row r="281" spans="3:3">
      <c r="C281" s="401"/>
    </row>
    <row r="282" spans="3:3">
      <c r="C282" s="401"/>
    </row>
  </sheetData>
  <mergeCells count="3">
    <mergeCell ref="B1:D1"/>
    <mergeCell ref="B2:C2"/>
    <mergeCell ref="A126:B126"/>
  </mergeCells>
  <dataValidations count="41">
    <dataValidation type="list" allowBlank="1" showInputMessage="1" showErrorMessage="1" sqref="D33 C38 D41 C157 C162 C165 C129:C130 C132:C133 D5:D6 D8:D9">
      <formula1>$BA$11:$BA$1481</formula1>
    </dataValidation>
    <dataValidation type="list" allowBlank="1" showInputMessage="1" showErrorMessage="1" sqref="C10 C134 C13:C14 C16:C17 C137:C138 C140:C141">
      <formula1>$BA$9:$BA$1459</formula1>
    </dataValidation>
    <dataValidation type="list" allowBlank="1" showInputMessage="1" showErrorMessage="1" sqref="C53">
      <formula1>$BD$11:$BD$1453</formula1>
    </dataValidation>
    <dataValidation type="list" allowBlank="1" showInputMessage="1" showErrorMessage="1" sqref="C42">
      <formula1>$BA$11:$BA$1501</formula1>
    </dataValidation>
    <dataValidation type="list" allowBlank="1" showInputMessage="1" showErrorMessage="1" sqref="C202">
      <formula1>$BB$13:$BB$1513</formula1>
    </dataValidation>
    <dataValidation type="list" allowBlank="1" showInputMessage="1" showErrorMessage="1" sqref="C201">
      <formula1>$BC$9:$BC$1382</formula1>
    </dataValidation>
    <dataValidation type="list" allowBlank="1" showInputMessage="1" showErrorMessage="1" sqref="C100">
      <formula1>$BC$11:$BC$1545</formula1>
    </dataValidation>
    <dataValidation type="list" allowBlank="1" showInputMessage="1" showErrorMessage="1" sqref="D11 C135">
      <formula1>$BA$11:$BA$1478</formula1>
    </dataValidation>
    <dataValidation type="list" allowBlank="1" showInputMessage="1" showErrorMessage="1" sqref="C44:D44">
      <formula1>$BB$13:$BB$1519</formula1>
    </dataValidation>
    <dataValidation type="list" allowBlank="1" showInputMessage="1" showErrorMessage="1" sqref="D36 D37 D40 C160 C161 C164">
      <formula1>$BA$11:$BA$1484</formula1>
    </dataValidation>
    <dataValidation type="list" allowBlank="1" showInputMessage="1" showErrorMessage="1" sqref="D24 C31 D35 C148 C155 C159 C145:C147 D21:D23">
      <formula1>$BA$11:$BA$1477</formula1>
    </dataValidation>
    <dataValidation type="list" allowBlank="1" showInputMessage="1" showErrorMessage="1" sqref="D12 D15 D18 C136 C139 C142">
      <formula1>$BA$11:$BA$1479</formula1>
    </dataValidation>
    <dataValidation type="list" allowBlank="1" showInputMessage="1" showErrorMessage="1" sqref="D42">
      <formula1>$BA$11:$BA$1506</formula1>
    </dataValidation>
    <dataValidation type="list" allowBlank="1" showInputMessage="1" showErrorMessage="1" sqref="C46 C65 C69">
      <formula1>$BC$11:$BC$1525</formula1>
    </dataValidation>
    <dataValidation type="list" allowBlank="1" showInputMessage="1" showErrorMessage="1" sqref="D47 C48 C49 D50 D51 D52 D55 C56 C57 D58 D70 C71">
      <formula1>$BD$11:$BD$1454</formula1>
    </dataValidation>
    <dataValidation type="list" allowBlank="1" showInputMessage="1" showErrorMessage="1" sqref="D54">
      <formula1>$BD$10:$BD$1453</formula1>
    </dataValidation>
    <dataValidation type="list" allowBlank="1" showInputMessage="1" showErrorMessage="1" sqref="D60">
      <formula1>$BE$11:$BE$1492</formula1>
    </dataValidation>
    <dataValidation type="list" allowBlank="1" showInputMessage="1" showErrorMessage="1" sqref="D73">
      <formula1>$BC$11:$BC$1500</formula1>
    </dataValidation>
    <dataValidation type="list" allowBlank="1" showInputMessage="1" showErrorMessage="1" sqref="C74 C75 D95">
      <formula1>$BC$9:$BC$1497</formula1>
    </dataValidation>
    <dataValidation type="list" allowBlank="1" showInputMessage="1" showErrorMessage="1" sqref="D77">
      <formula1>$BC$9:$BC$1520</formula1>
    </dataValidation>
    <dataValidation type="list" allowBlank="1" showInputMessage="1" showErrorMessage="1" sqref="D78 D91 D92 C93 D94 C96 C110 C111 D112 C113 C114 C115">
      <formula1>$BC$11:$BC$1499</formula1>
    </dataValidation>
    <dataValidation type="list" allowBlank="1" showInputMessage="1" showErrorMessage="1" sqref="D80">
      <formula1>$BC$11:$BC$1578</formula1>
    </dataValidation>
    <dataValidation type="list" allowBlank="1" showInputMessage="1" showErrorMessage="1" sqref="D108">
      <formula1>$BC$11:$BC$1548</formula1>
    </dataValidation>
    <dataValidation type="custom" allowBlank="1" showInputMessage="1" showErrorMessage="1" promptTitle="Mobile Number" prompt="complete mobile nubmer e.g. 03469239788" sqref="L83">
      <formula1>AND(ISNUMBER(L83),LEN(L83)=10)</formula1>
    </dataValidation>
    <dataValidation type="list" allowBlank="1" showInputMessage="1" showErrorMessage="1" sqref="D85 D87">
      <formula1>$BD$11:$BD$1498</formula1>
    </dataValidation>
    <dataValidation type="list" allowBlank="1" showInputMessage="1" showErrorMessage="1" sqref="C171 C172 C173 C174">
      <formula1>$BA$13:$BA$1524</formula1>
    </dataValidation>
    <dataValidation type="list" allowBlank="1" showInputMessage="1" showErrorMessage="1" sqref="C88">
      <formula1>$BC$11:$BC$1567</formula1>
    </dataValidation>
    <dataValidation type="list" allowBlank="1" showInputMessage="1" showErrorMessage="1" sqref="D97 C103">
      <formula1>$BC$11:$BC$1554</formula1>
    </dataValidation>
    <dataValidation type="list" allowBlank="1" showInputMessage="1" showErrorMessage="1" sqref="C98">
      <formula1>$BD$11:$BD$1544</formula1>
    </dataValidation>
    <dataValidation type="list" allowBlank="1" showInputMessage="1" showErrorMessage="1" sqref="C169">
      <formula1>$BA$13:$BA$1521</formula1>
    </dataValidation>
    <dataValidation type="list" allowBlank="1" showInputMessage="1" showErrorMessage="1" sqref="D104 D123">
      <formula1>$BC$11:$BC$1541</formula1>
    </dataValidation>
    <dataValidation type="list" allowBlank="1" showInputMessage="1" showErrorMessage="1" sqref="C116 D117">
      <formula1>$BC$11:$BC$1558</formula1>
    </dataValidation>
    <dataValidation type="list" allowBlank="1" showInputMessage="1" showErrorMessage="1" sqref="D192 C193:C195">
      <formula1>$BC$9:$BC$1367</formula1>
    </dataValidation>
    <dataValidation type="list" allowBlank="1" showInputMessage="1" showErrorMessage="1" sqref="C120">
      <formula1>$BC$11:$BC$1524</formula1>
    </dataValidation>
    <dataValidation type="list" allowBlank="1" showInputMessage="1" showErrorMessage="1" sqref="C123">
      <formula1>$BC$11:$BC$1544</formula1>
    </dataValidation>
    <dataValidation type="list" allowBlank="1" showInputMessage="1" showErrorMessage="1" sqref="C168 C186">
      <formula1>$BA$13:$BA$1511</formula1>
    </dataValidation>
    <dataValidation type="list" allowBlank="1" showInputMessage="1" showErrorMessage="1" sqref="C184 C185 C166:C167 C175:C183">
      <formula1>$BA$13:$BA$1525</formula1>
    </dataValidation>
    <dataValidation type="list" allowBlank="1" showInputMessage="1" showErrorMessage="1" sqref="C188 D189 C191 C196:C198">
      <formula1>$BC$9:$BC$1368</formula1>
    </dataValidation>
    <dataValidation type="list" allowBlank="1" showInputMessage="1" showErrorMessage="1" sqref="C199">
      <formula1>$BC$9:$BC$1366</formula1>
    </dataValidation>
    <dataValidation type="list" allowBlank="1" showInputMessage="1" showErrorMessage="1" sqref="C89:C90">
      <formula1>$BC$10:$BC$1494</formula1>
    </dataValidation>
    <dataValidation type="list" allowBlank="1" showInputMessage="1" showErrorMessage="1" sqref="C143:C144 D19:D20">
      <formula1>$BA$11:$BA$1480</formula1>
    </dataValidation>
  </dataValidations>
  <pageMargins left="0" right="0" top="0.5" bottom="0.5" header="0.3" footer="0.3"/>
  <pageSetup paperSize="9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7"/>
  <sheetViews>
    <sheetView workbookViewId="0">
      <selection activeCell="H4" sqref="H4"/>
    </sheetView>
  </sheetViews>
  <sheetFormatPr defaultColWidth="9" defaultRowHeight="15" outlineLevelRow="6" outlineLevelCol="5"/>
  <cols>
    <col min="1" max="1" width="4.42857142857143" customWidth="1"/>
    <col min="2" max="2" width="8.85714285714286" customWidth="1"/>
    <col min="3" max="3" width="33.5714285714286" customWidth="1"/>
    <col min="4" max="4" width="40" customWidth="1"/>
    <col min="5" max="5" width="30.1428571428571" customWidth="1"/>
    <col min="6" max="6" width="17.1428571428571" customWidth="1"/>
  </cols>
  <sheetData>
    <row r="2" ht="34.5" customHeight="1" spans="2:5">
      <c r="B2" s="9" t="s">
        <v>196</v>
      </c>
      <c r="C2" s="9" t="s">
        <v>397</v>
      </c>
      <c r="D2" s="9" t="s">
        <v>16</v>
      </c>
      <c r="E2" s="9" t="s">
        <v>207</v>
      </c>
    </row>
    <row r="3" ht="49.5" customHeight="1" spans="2:6">
      <c r="B3" s="10">
        <v>1</v>
      </c>
      <c r="C3" s="11" t="s">
        <v>398</v>
      </c>
      <c r="D3" s="12" t="s">
        <v>399</v>
      </c>
      <c r="E3" s="13" t="s">
        <v>400</v>
      </c>
      <c r="F3" s="14" t="s">
        <v>401</v>
      </c>
    </row>
    <row r="4" ht="42" customHeight="1" spans="2:6">
      <c r="B4" s="10">
        <f t="shared" ref="B4:B6" si="0">+B3+1</f>
        <v>2</v>
      </c>
      <c r="C4" s="11" t="s">
        <v>402</v>
      </c>
      <c r="D4" s="12" t="s">
        <v>403</v>
      </c>
      <c r="E4" s="13" t="s">
        <v>404</v>
      </c>
      <c r="F4" s="15" t="s">
        <v>43</v>
      </c>
    </row>
    <row r="5" ht="35.25" customHeight="1" spans="2:6">
      <c r="B5" s="10">
        <f t="shared" si="0"/>
        <v>3</v>
      </c>
      <c r="C5" s="11" t="s">
        <v>405</v>
      </c>
      <c r="D5" s="12" t="s">
        <v>406</v>
      </c>
      <c r="E5" s="13" t="s">
        <v>407</v>
      </c>
      <c r="F5" s="15"/>
    </row>
    <row r="6" ht="39" customHeight="1" spans="2:6">
      <c r="B6" s="10">
        <f t="shared" si="0"/>
        <v>4</v>
      </c>
      <c r="C6" s="11" t="s">
        <v>408</v>
      </c>
      <c r="D6" s="12" t="s">
        <v>409</v>
      </c>
      <c r="E6" s="13" t="s">
        <v>410</v>
      </c>
      <c r="F6" s="15" t="s">
        <v>411</v>
      </c>
    </row>
    <row r="7" ht="42" customHeight="1" spans="2:6">
      <c r="B7" s="10">
        <v>5</v>
      </c>
      <c r="C7" s="11" t="s">
        <v>412</v>
      </c>
      <c r="D7" s="12" t="s">
        <v>413</v>
      </c>
      <c r="E7" s="13" t="s">
        <v>414</v>
      </c>
      <c r="F7" s="15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D7" sqref="D7"/>
    </sheetView>
  </sheetViews>
  <sheetFormatPr defaultColWidth="9" defaultRowHeight="15"/>
  <cols>
    <col min="1" max="1" width="20.1428571428571" customWidth="1"/>
    <col min="2" max="2" width="9" customWidth="1"/>
    <col min="6" max="6" width="3.71428571428571" customWidth="1"/>
    <col min="7" max="11" width="23.7142857142857" customWidth="1"/>
  </cols>
  <sheetData>
    <row r="1" spans="1:10">
      <c r="A1" t="s">
        <v>415</v>
      </c>
      <c r="B1" t="s">
        <v>416</v>
      </c>
      <c r="C1" t="s">
        <v>417</v>
      </c>
      <c r="D1" t="s">
        <v>123</v>
      </c>
      <c r="G1" s="1" t="s">
        <v>418</v>
      </c>
      <c r="H1" s="1" t="s">
        <v>419</v>
      </c>
      <c r="I1" s="6" t="s">
        <v>420</v>
      </c>
      <c r="J1" s="1" t="s">
        <v>421</v>
      </c>
    </row>
    <row r="2" ht="15.75" spans="1:10">
      <c r="A2" t="s">
        <v>422</v>
      </c>
      <c r="B2" t="s">
        <v>423</v>
      </c>
      <c r="C2" t="s">
        <v>424</v>
      </c>
      <c r="D2">
        <v>2015</v>
      </c>
      <c r="G2" s="2" t="s">
        <v>425</v>
      </c>
      <c r="H2" s="3">
        <v>407798</v>
      </c>
      <c r="I2" s="3">
        <v>136376</v>
      </c>
      <c r="J2" s="7">
        <v>15876</v>
      </c>
    </row>
    <row r="3" ht="15.75" spans="1:10">
      <c r="A3" t="s">
        <v>2</v>
      </c>
      <c r="B3" t="s">
        <v>426</v>
      </c>
      <c r="C3" t="s">
        <v>427</v>
      </c>
      <c r="D3">
        <v>2016</v>
      </c>
      <c r="G3" s="4" t="s">
        <v>428</v>
      </c>
      <c r="H3" s="5">
        <v>578344</v>
      </c>
      <c r="I3" s="5">
        <v>173870</v>
      </c>
      <c r="J3" s="8">
        <v>26040</v>
      </c>
    </row>
    <row r="4" ht="15.75" spans="2:10">
      <c r="B4" t="s">
        <v>425</v>
      </c>
      <c r="C4" t="s">
        <v>429</v>
      </c>
      <c r="D4">
        <v>2017</v>
      </c>
      <c r="G4" s="4" t="s">
        <v>423</v>
      </c>
      <c r="H4" s="5">
        <v>1941933</v>
      </c>
      <c r="I4" s="5">
        <v>618912</v>
      </c>
      <c r="J4" s="8">
        <v>77135</v>
      </c>
    </row>
    <row r="5" ht="15.75" spans="2:10">
      <c r="B5" t="s">
        <v>428</v>
      </c>
      <c r="C5" t="s">
        <v>430</v>
      </c>
      <c r="D5">
        <v>2018</v>
      </c>
      <c r="G5" s="4" t="s">
        <v>426</v>
      </c>
      <c r="H5" s="5">
        <v>731437</v>
      </c>
      <c r="I5" s="5">
        <v>222656</v>
      </c>
      <c r="J5" s="8">
        <v>36256</v>
      </c>
    </row>
    <row r="6" ht="15.75" spans="2:10">
      <c r="B6" t="s">
        <v>4</v>
      </c>
      <c r="C6" t="s">
        <v>431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3:3">
      <c r="C7" t="s">
        <v>432</v>
      </c>
    </row>
    <row r="8" spans="3:3">
      <c r="C8" t="s">
        <v>433</v>
      </c>
    </row>
    <row r="9" spans="3:3">
      <c r="C9" t="s">
        <v>434</v>
      </c>
    </row>
    <row r="10" spans="3:3">
      <c r="C10" t="s">
        <v>435</v>
      </c>
    </row>
    <row r="11" spans="3:3">
      <c r="C11" t="s">
        <v>436</v>
      </c>
    </row>
    <row r="12" spans="3:3">
      <c r="C12" t="s">
        <v>437</v>
      </c>
    </row>
    <row r="13" spans="3:3">
      <c r="C13" t="s">
        <v>438</v>
      </c>
    </row>
  </sheetData>
  <pageMargins left="0.7" right="0.7" top="0.75" bottom="0.75" header="0.3" footer="0.3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HIO</vt:lpstr>
      <vt:lpstr>HCP</vt:lpstr>
      <vt:lpstr>Admission</vt:lpstr>
      <vt:lpstr>PPN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Shamim</cp:lastModifiedBy>
  <dcterms:created xsi:type="dcterms:W3CDTF">2015-03-26T22:17:00Z</dcterms:created>
  <cp:lastPrinted>2020-01-07T08:27:00Z</cp:lastPrinted>
  <dcterms:modified xsi:type="dcterms:W3CDTF">2021-02-08T09:57:04Z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