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4"/>
  </bookViews>
  <sheets>
    <sheet name="HIO" sheetId="1" r:id="rId1"/>
    <sheet name="HCP" sheetId="6" r:id="rId2"/>
    <sheet name="Admission" sheetId="5" r:id="rId3"/>
    <sheet name="PPN" sheetId="7" r:id="rId4"/>
    <sheet name="Sheet2" sheetId="8" r:id="rId5"/>
    <sheet name="Sheet1" sheetId="4" state="hidden" r:id="rId6"/>
  </sheets>
  <externalReferences>
    <externalReference r:id="rId7"/>
  </externalReferences>
  <definedNames>
    <definedName name="_xlnm._FilterDatabase" localSheetId="2" hidden="1">Admission!$A$49:$AQ$154</definedName>
    <definedName name="Province">Table1[#All]</definedName>
  </definedNames>
  <calcPr calcId="144525"/>
</workbook>
</file>

<file path=xl/sharedStrings.xml><?xml version="1.0" encoding="utf-8"?>
<sst xmlns="http://schemas.openxmlformats.org/spreadsheetml/2006/main" count="952" uniqueCount="448">
  <si>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</si>
  <si>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</si>
  <si>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</si>
  <si>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</si>
  <si>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</si>
  <si>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Dec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</si>
  <si>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</si>
  <si>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</si>
  <si>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</si>
  <si>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</si>
  <si>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</si>
  <si>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</si>
  <si>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</si>
  <si>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06/08/2020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</si>
  <si>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</si>
  <si>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</si>
  <si>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</si>
  <si>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</si>
  <si>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</si>
  <si>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</si>
  <si>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</si>
  <si>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</si>
  <si>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</si>
  <si>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</si>
  <si>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</si>
  <si>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</si>
  <si>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</si>
  <si>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</si>
  <si>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</si>
  <si>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</si>
  <si>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</si>
  <si>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</si>
  <si>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</si>
  <si>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</si>
  <si>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</si>
  <si>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</si>
  <si>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</si>
  <si>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</si>
  <si>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</si>
  <si>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</si>
  <si>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</si>
  <si>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</si>
  <si>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</si>
  <si>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</si>
  <si>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</si>
  <si>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</si>
  <si>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</si>
  <si>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</si>
  <si>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</si>
  <si>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</si>
  <si>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</si>
  <si>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</si>
  <si>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</si>
  <si>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</si>
  <si>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</si>
  <si>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</si>
  <si>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</si>
  <si>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</si>
  <si>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</si>
  <si>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</si>
  <si>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</si>
  <si>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</si>
  <si>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</si>
  <si>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</si>
  <si>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</si>
  <si>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</si>
  <si>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</si>
  <si>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</si>
  <si>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</si>
  <si>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</si>
  <si>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Intestinal obstruction, unspec.</t>
  </si>
  <si>
    <t>Abdominal pain/Renal Insuiciency</t>
  </si>
  <si>
    <t>Fracture /Others Truma/Head Injury</t>
  </si>
  <si>
    <t>Hemorrhoids, NOS</t>
  </si>
  <si>
    <t>Breast lump</t>
  </si>
  <si>
    <t>Pancreatitis, acute</t>
  </si>
  <si>
    <t>Hernia, inguinal, NOS, unilateral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</si>
  <si>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</si>
  <si>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</si>
  <si>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</si>
  <si>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</si>
  <si>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</si>
  <si>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</si>
  <si>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Chronic ischemic heart disease, other</t>
  </si>
  <si>
    <t>COVID-19 +VE</t>
  </si>
  <si>
    <t>Pneumonia/URTI</t>
  </si>
  <si>
    <t>Hypertenstion/CVA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</si>
  <si>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</si>
  <si>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</si>
  <si>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</si>
  <si>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</si>
  <si>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</si>
  <si>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</si>
  <si>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</si>
  <si>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</si>
  <si>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</si>
  <si>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</si>
  <si>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</si>
  <si>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</si>
  <si>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</si>
  <si>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</si>
  <si>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</si>
  <si>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</si>
  <si>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</si>
  <si>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</si>
  <si>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</si>
  <si>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</si>
  <si>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</si>
  <si>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</si>
  <si>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</si>
  <si>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</si>
  <si>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</si>
  <si>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</si>
  <si>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</si>
  <si>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</si>
  <si>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</si>
  <si>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</si>
  <si>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</si>
  <si>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</si>
  <si>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</si>
  <si>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</si>
  <si>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</si>
  <si>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July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</si>
  <si>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</si>
  <si>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</si>
  <si>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</si>
  <si>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</si>
  <si>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</si>
  <si>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</si>
  <si>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</si>
  <si>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</si>
  <si>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</si>
  <si>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</si>
  <si>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</si>
  <si>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</si>
  <si>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</si>
  <si>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</si>
  <si>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</si>
  <si>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</si>
  <si>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</si>
  <si>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</si>
  <si>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</si>
  <si>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</si>
  <si>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</si>
  <si>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</si>
  <si>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</si>
  <si>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</si>
  <si>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</si>
  <si>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</si>
  <si>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</si>
  <si>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</si>
  <si>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Fracture /Other Tuma</t>
  </si>
  <si>
    <t>Chonic Cardiac Failure</t>
  </si>
  <si>
    <t>Abdominal pain, unspec.</t>
  </si>
  <si>
    <t>Hypertension, benign</t>
  </si>
  <si>
    <t>CVA, late effect, unspec.</t>
  </si>
  <si>
    <t>Peptic Ulcer Disease</t>
  </si>
  <si>
    <t>Tonsillitis, acute</t>
  </si>
  <si>
    <t>Urinary tract infection, unspec./pyuria</t>
  </si>
  <si>
    <t>Uterus, hypertrophy</t>
  </si>
  <si>
    <t>Vertigo, benign paroxysmal positional</t>
  </si>
  <si>
    <t>Anemia, other, unspec.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</si>
  <si>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</si>
  <si>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</si>
  <si>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</si>
  <si>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</si>
  <si>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</si>
  <si>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</si>
  <si>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</si>
  <si>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</si>
  <si>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</si>
  <si>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</si>
  <si>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</si>
  <si>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</si>
  <si>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 xml:space="preserve">Claims submitted during the reporting month*Inculding one City Hospital Reimburesment 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</si>
  <si>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</si>
  <si>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</si>
  <si>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</si>
  <si>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</si>
  <si>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</si>
  <si>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</si>
  <si>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</si>
  <si>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</si>
  <si>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</si>
  <si>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</si>
  <si>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</si>
  <si>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</si>
  <si>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</si>
  <si>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</si>
  <si>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</si>
  <si>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</si>
  <si>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</si>
  <si>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</si>
  <si>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</si>
  <si>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</si>
  <si>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</si>
  <si>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</si>
  <si>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</si>
  <si>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July-2020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</si>
  <si>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</si>
  <si>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</si>
  <si>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</si>
  <si>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</si>
  <si>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</si>
  <si>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</si>
  <si>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</si>
  <si>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</si>
  <si>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</si>
  <si>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</si>
  <si>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</si>
  <si>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</si>
  <si>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</si>
  <si>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</si>
  <si>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</si>
  <si>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NADEEM HUSSAIN</t>
  </si>
  <si>
    <t>GMC</t>
  </si>
  <si>
    <t>AMIR HAIDER</t>
  </si>
  <si>
    <t xml:space="preserve">SEHHAT FOUNDATION </t>
  </si>
  <si>
    <t>RAHIMABAD</t>
  </si>
  <si>
    <t>03160972704</t>
  </si>
  <si>
    <t>LUQMAN</t>
  </si>
  <si>
    <t>FRacture lower arm, healing, aftercare</t>
  </si>
  <si>
    <t>City Hosptial Gilgit</t>
  </si>
  <si>
    <t>Shakyat</t>
  </si>
  <si>
    <t>SARFARAZ</t>
  </si>
  <si>
    <t>Fracture lower arm, healing, aftercare</t>
  </si>
  <si>
    <t>SAKWAR</t>
  </si>
  <si>
    <t>KHUSHANDA</t>
  </si>
  <si>
    <t>COPD, NOS</t>
  </si>
  <si>
    <t>YASMEEN</t>
  </si>
  <si>
    <t>Abortion, missed</t>
  </si>
  <si>
    <t>City hosptial Gilgit</t>
  </si>
  <si>
    <t>Shukyote</t>
  </si>
  <si>
    <t>SHINAZUL</t>
  </si>
  <si>
    <t>Preg., other complications, unspec.</t>
  </si>
  <si>
    <t>DAMOTE</t>
  </si>
  <si>
    <t>KUTORI</t>
  </si>
  <si>
    <t>Appendectomy</t>
  </si>
  <si>
    <t>MOSIMA</t>
  </si>
  <si>
    <t>SHAKIR</t>
  </si>
  <si>
    <t>KOSAR BATOOL</t>
  </si>
  <si>
    <t>CIty Hosptial Gilgit</t>
  </si>
  <si>
    <t>BADAR  JAMEEL</t>
  </si>
  <si>
    <t>DYSENTRY</t>
  </si>
  <si>
    <t>FARHANA</t>
  </si>
  <si>
    <t>BINA KHUROL</t>
  </si>
  <si>
    <t>MARYAM</t>
  </si>
  <si>
    <t>Normal delivery</t>
  </si>
  <si>
    <t>LIBA</t>
  </si>
  <si>
    <t>JALAL ABAD</t>
  </si>
  <si>
    <t>YAQOOB KHAN</t>
  </si>
  <si>
    <t>Head injury, NOS</t>
  </si>
  <si>
    <t>FOZIA</t>
  </si>
  <si>
    <t>FATIMA</t>
  </si>
  <si>
    <t>SOHAIL AHMAD</t>
  </si>
  <si>
    <t>GHULAM MUHAMMAD</t>
  </si>
  <si>
    <t>DOMYAL</t>
  </si>
  <si>
    <t>BIBI ZAITOON</t>
  </si>
  <si>
    <t>CHKARKOTE</t>
  </si>
  <si>
    <t>MARIYAM</t>
  </si>
  <si>
    <t>ANAYAT ULLAH</t>
  </si>
  <si>
    <t>Upper respiratory infection, acute, NOS</t>
  </si>
  <si>
    <t>MUSTAJEEB</t>
  </si>
  <si>
    <t>DHQ Hospital Gilgit</t>
  </si>
  <si>
    <t>03448583021</t>
  </si>
  <si>
    <t>KASHIF HUSSAIN</t>
  </si>
  <si>
    <t>Oral submucous fibrosis </t>
  </si>
  <si>
    <t>AMPHARY</t>
  </si>
  <si>
    <t>03555139108</t>
  </si>
  <si>
    <t>SAMEENA</t>
  </si>
  <si>
    <t>TAJ HOOR</t>
  </si>
  <si>
    <t>DANYORE</t>
  </si>
  <si>
    <t>BIBI RAHANA</t>
  </si>
  <si>
    <t>Peptic ulcer, acute, uncomplicated</t>
  </si>
  <si>
    <t>BAKTWAR SHAH</t>
  </si>
  <si>
    <t>Fever, unspec.</t>
  </si>
  <si>
    <t>NOMAL</t>
  </si>
  <si>
    <t>OKASHAI</t>
  </si>
  <si>
    <t>DIYA ZAHRA</t>
  </si>
  <si>
    <t>REEMA</t>
  </si>
  <si>
    <t>ABDUL KARIM</t>
  </si>
  <si>
    <t>Prostatitis, chronic</t>
  </si>
  <si>
    <t>SAEEDA BEGUM</t>
  </si>
  <si>
    <t>HARAMOSH</t>
  </si>
  <si>
    <t>SHERBAZ KHAN</t>
  </si>
  <si>
    <t>SHABANA</t>
  </si>
  <si>
    <t>NOOR BIBI</t>
  </si>
  <si>
    <t>SAMINA</t>
  </si>
  <si>
    <t>Sciatica</t>
  </si>
  <si>
    <t>SAJAL</t>
  </si>
  <si>
    <t>MUHAMMAD YAQOOB</t>
  </si>
  <si>
    <t>03555116510</t>
  </si>
  <si>
    <t>SHPI- Target/Wider Inpatient Hospitalization Report for July-2020</t>
  </si>
  <si>
    <t xml:space="preserve">.                        Hoptialization-wise Cases </t>
  </si>
  <si>
    <t>SHEROZ BIBI</t>
  </si>
  <si>
    <t>preg., other complications, unspec.</t>
  </si>
  <si>
    <t>AKRSP</t>
  </si>
  <si>
    <t>0311-1433484</t>
  </si>
  <si>
    <t>ALIYA BANO</t>
  </si>
  <si>
    <t>DANYORE LSO</t>
  </si>
  <si>
    <t>EJAZ MEHMOOD ALAM</t>
  </si>
  <si>
    <t>Liver disease, chronic, unspec.</t>
  </si>
  <si>
    <t>DIDAR WALI</t>
  </si>
  <si>
    <t>SAIF ALI KHAN</t>
  </si>
  <si>
    <t>Form, other</t>
  </si>
  <si>
    <t>AINAZ BEGUM</t>
  </si>
  <si>
    <t>Gastroenteritis, noninfectious, unspec.</t>
  </si>
  <si>
    <t>UROOSA</t>
  </si>
  <si>
    <t>AMAN ALI SHAH</t>
  </si>
  <si>
    <t>KAMREEN</t>
  </si>
  <si>
    <t>ANAYAH RIAZ</t>
  </si>
  <si>
    <t>LAL PARI</t>
  </si>
  <si>
    <t>Adenomysis</t>
  </si>
  <si>
    <t>YARMAS BEGUM</t>
  </si>
  <si>
    <t>ARSHAN</t>
  </si>
  <si>
    <t>SOPHIA MEHMOOD</t>
  </si>
  <si>
    <t>MAJEEDA SULTANA</t>
  </si>
  <si>
    <t>FPAP</t>
  </si>
  <si>
    <t>03462453361</t>
  </si>
  <si>
    <t>NOSHEEN ALI</t>
  </si>
  <si>
    <t>Emg LSCS</t>
  </si>
  <si>
    <t>0346848100</t>
  </si>
  <si>
    <t>NOSHEEN AHMED</t>
  </si>
  <si>
    <t>Elec-LSCS</t>
  </si>
  <si>
    <t>03555555442</t>
  </si>
  <si>
    <t>UPPER JUTIAL</t>
  </si>
  <si>
    <t>KHOMER</t>
  </si>
  <si>
    <t>DIYA MEHBOOB</t>
  </si>
  <si>
    <t>Appendicitis, acute w/ gen. peritonitis</t>
  </si>
  <si>
    <t>AKSWB Renewal</t>
  </si>
  <si>
    <t>GOHAR NUMA</t>
  </si>
  <si>
    <t>MIRJULI</t>
  </si>
  <si>
    <t>KHIZER ZAMAN</t>
  </si>
  <si>
    <t>Sepsis, neonatal</t>
  </si>
  <si>
    <t>GHULAM ABAS</t>
  </si>
  <si>
    <t>Diabetes I, uncontrolled</t>
  </si>
  <si>
    <t>MALIKA BIBI</t>
  </si>
  <si>
    <t>NIHA TARIQ</t>
  </si>
  <si>
    <t>ABIL HUSSAIN</t>
  </si>
  <si>
    <t>AKSWB New</t>
  </si>
  <si>
    <t xml:space="preserve">IMSHAL </t>
  </si>
  <si>
    <t>Rectal proplase</t>
  </si>
  <si>
    <t>ARHAM MURAD</t>
  </si>
  <si>
    <t>Gastritis, unspec. w/o hemorrhage</t>
  </si>
  <si>
    <t>BIBI SHAWAR</t>
  </si>
  <si>
    <t>ALINA</t>
  </si>
  <si>
    <t>Cyst of ovary, follicular</t>
  </si>
  <si>
    <t>ANITA</t>
  </si>
  <si>
    <t>SMC</t>
  </si>
  <si>
    <t xml:space="preserve">RAHILA BANO </t>
  </si>
  <si>
    <t>03555355851</t>
  </si>
  <si>
    <t>NIAT NABI KHAN</t>
  </si>
  <si>
    <t>Abdominal pain, epigastric</t>
  </si>
  <si>
    <t>FARIYAR KHAN</t>
  </si>
  <si>
    <t>Asthma, unspec.</t>
  </si>
  <si>
    <t>HANAN ALI</t>
  </si>
  <si>
    <t>KHUSHAN BEGUM</t>
  </si>
  <si>
    <t>Asthma, extrinsic, acute exacerbation</t>
  </si>
  <si>
    <t>EFHCALIABAD</t>
  </si>
  <si>
    <t>SHENAZ BEGUM</t>
  </si>
  <si>
    <t>GUL DASTA</t>
  </si>
  <si>
    <t>CH GUPIS</t>
  </si>
  <si>
    <t>NAIT KHAN</t>
  </si>
  <si>
    <t> acute coronary syndrome </t>
  </si>
  <si>
    <t>SHAZIA BIBI</t>
  </si>
  <si>
    <t>Renal insufficiency, acute</t>
  </si>
  <si>
    <t>NOSHAD BIBI</t>
  </si>
  <si>
    <t>RIHAN MEHBOOB</t>
  </si>
  <si>
    <t>SABIRA BIBI</t>
  </si>
  <si>
    <t>ANWAZ BIBI</t>
  </si>
  <si>
    <t>No.Mob</t>
  </si>
  <si>
    <t>MAINA</t>
  </si>
  <si>
    <t>DIDAR MADAD</t>
  </si>
  <si>
    <t>03145446455</t>
  </si>
  <si>
    <t>KHOSH TAI</t>
  </si>
  <si>
    <t>Septicemia, gram-negative, unspec.</t>
  </si>
  <si>
    <t>SAYAD ALI</t>
  </si>
  <si>
    <t>AMOOR BAIG</t>
  </si>
  <si>
    <t>BIBI JUIRI</t>
  </si>
  <si>
    <t>SUMBUL NIGAR</t>
  </si>
  <si>
    <t>Gastritis, alcoholic, w/o hemorrhage</t>
  </si>
  <si>
    <t>NOUMAN NAZAR</t>
  </si>
  <si>
    <t>ZAI BUL NISA</t>
  </si>
  <si>
    <t>COVID +VE</t>
  </si>
  <si>
    <t>ANHA NIZAM</t>
  </si>
  <si>
    <t>NOOR JUMA</t>
  </si>
  <si>
    <t>BIBI RAJ</t>
  </si>
  <si>
    <t>MOHAMMAD ALI BAIG</t>
  </si>
  <si>
    <t>GUL NAMA</t>
  </si>
  <si>
    <t>03122312122</t>
  </si>
  <si>
    <t>Total Patients=105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</si>
  <si>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</si>
  <si>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</si>
  <si>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</si>
  <si>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</si>
  <si>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</si>
  <si>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</si>
  <si>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</si>
  <si>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</si>
  <si>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</si>
  <si>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</si>
  <si>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</si>
  <si>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</si>
  <si>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</si>
  <si>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</si>
  <si>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</si>
  <si>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</si>
  <si>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</si>
  <si>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</si>
  <si>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Patient Name</t>
  </si>
  <si>
    <t>FMiA ID (Card No)</t>
  </si>
  <si>
    <t>NJI Policy#</t>
  </si>
  <si>
    <t>NJI Certificate #</t>
  </si>
  <si>
    <t>Age of patient</t>
  </si>
  <si>
    <t>Diagnosis1</t>
  </si>
  <si>
    <t>Hospital Name</t>
  </si>
  <si>
    <t>Date of admission</t>
  </si>
  <si>
    <t>Length of Stay (Days)</t>
  </si>
  <si>
    <t>UC/LSO Name</t>
  </si>
  <si>
    <t>Contact #</t>
  </si>
  <si>
    <t>Total Amount</t>
  </si>
  <si>
    <t>SWB/IP/GAH/JUL18/1690</t>
  </si>
  <si>
    <t>SWB/IP/SHE/NOV17/297</t>
  </si>
  <si>
    <t>SWB/GLT/GLT/NOV18/52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</si>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</sst>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7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8" formatCode="&quot;£&quot;#,##0.00;[Red]\-&quot;£&quot;#,##0.00"/>
    <numFmt numFmtId="176" formatCode="_ * #,##0.00_ ;_ * \-#,##0.00_ ;_ * &quot;-&quot;??_ ;_ @_ "/>
    <numFmt numFmtId="177" formatCode="[$-409]d\-mmm\-yyyy;@"/>
    <numFmt numFmtId="178" formatCode="_(* #,##0.00_);_(* \(#,##0.00\);_(* &quot;-&quot;??_);_(@_)"/>
    <numFmt numFmtId="179" formatCode="[$-409]dd\-mmm\-yy;@"/>
    <numFmt numFmtId="180" formatCode="_ * #,##0_ ;_ * \-#,##0_ ;_ * &quot;-&quot;??_ ;_ @_ "/>
    <numFmt numFmtId="181" formatCode="0.0"/>
    <numFmt numFmtId="182" formatCode="dd\-mmm\-yy"/>
    <numFmt numFmtId="183" formatCode="[$-409]d\-mmm\-yy;@"/>
    <numFmt numFmtId="184" formatCode="dd\-mmm"/>
    <numFmt numFmtId="185" formatCode="_(* #,##0_);_(* \(#,##0\);_(* &quot;-&quot;_);_(@_)"/>
    <numFmt numFmtId="186" formatCode="_(* #,##0_);_(* \(#,##0\);_(* &quot;-&quot;??_);_(@_)"/>
    <numFmt numFmtId="187" formatCode="0.0_ "/>
  </numFmts>
  <fonts count="76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0"/>
      <name val="Arial"/>
      <family val="2"/>
      <charset val="0"/>
    </font>
    <font>
      <sz val="9"/>
      <color indexed="8"/>
      <name val="Arial"/>
      <charset val="0"/>
    </font>
    <font>
      <sz val="10"/>
      <color indexed="8"/>
      <name val="Arial"/>
      <family val="2"/>
      <charset val="0"/>
    </font>
    <font>
      <sz val="11"/>
      <color indexed="8"/>
      <name val="Calibri"/>
      <family val="2"/>
      <charset val="0"/>
    </font>
    <font>
      <sz val="10"/>
      <color indexed="8"/>
      <name val="Calibri"/>
      <family val="2"/>
      <charset val="0"/>
    </font>
    <font>
      <sz val="9"/>
      <name val="Arial"/>
      <charset val="0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9"/>
      <color theme="1"/>
      <name val="Arial"/>
      <charset val="134"/>
    </font>
    <font>
      <sz val="9"/>
      <color theme="1"/>
      <name val="Arial"/>
      <charset val="0"/>
    </font>
    <font>
      <sz val="9"/>
      <color rgb="FF222222"/>
      <name val="Arial"/>
      <charset val="0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0"/>
      <name val="Verdana"/>
      <charset val="134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0"/>
      <name val="Arial"/>
      <charset val="0"/>
    </font>
    <font>
      <sz val="10"/>
      <color indexed="8"/>
      <name val="Calibri"/>
      <charset val="0"/>
    </font>
    <font>
      <sz val="8"/>
      <color indexed="8"/>
      <name val="Arial"/>
      <charset val="0"/>
    </font>
    <font>
      <sz val="8"/>
      <color indexed="8"/>
      <name val="Calibri"/>
      <charset val="0"/>
    </font>
    <font>
      <sz val="10"/>
      <name val="Calibri"/>
      <charset val="0"/>
    </font>
    <font>
      <sz val="10"/>
      <color indexed="8"/>
      <name val="Arial"/>
      <charset val="0"/>
    </font>
    <font>
      <sz val="8"/>
      <name val="Calibri"/>
      <charset val="0"/>
    </font>
    <font>
      <sz val="11"/>
      <color indexed="8"/>
      <name val="Calibri"/>
      <charset val="0"/>
    </font>
    <font>
      <sz val="9"/>
      <color indexed="63"/>
      <name val="Arial"/>
      <charset val="0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9"/>
      <color theme="1"/>
      <name val="Verdana"/>
      <charset val="0"/>
    </font>
    <font>
      <sz val="10"/>
      <color rgb="FF222222"/>
      <name val="Arial"/>
      <charset val="0"/>
    </font>
    <font>
      <sz val="11"/>
      <name val="Calibri"/>
      <charset val="134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b/>
      <sz val="9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Symbol"/>
      <charset val="2"/>
    </font>
    <font>
      <sz val="9"/>
      <name val="Arial"/>
      <charset val="134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32">
    <xf numFmtId="0" fontId="0" fillId="0" borderId="0"/>
    <xf numFmtId="0" fontId="28" fillId="16" borderId="0" applyNumberFormat="0" applyBorder="0" applyAlignment="0" applyProtection="0">
      <alignment vertical="center"/>
    </xf>
    <xf numFmtId="0" fontId="27" fillId="0" borderId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27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63" applyNumberFormat="0" applyFill="0" applyAlignment="0" applyProtection="0">
      <alignment vertical="center"/>
    </xf>
    <xf numFmtId="0" fontId="27" fillId="0" borderId="0"/>
    <xf numFmtId="0" fontId="69" fillId="26" borderId="65" applyNumberFormat="0" applyAlignment="0" applyProtection="0">
      <alignment vertical="center"/>
    </xf>
    <xf numFmtId="0" fontId="0" fillId="15" borderId="62" applyNumberFormat="0" applyFont="0" applyAlignment="0" applyProtection="0">
      <alignment vertical="center"/>
    </xf>
    <xf numFmtId="8" fontId="27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0" borderId="0"/>
    <xf numFmtId="0" fontId="58" fillId="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7" fillId="0" borderId="0"/>
    <xf numFmtId="0" fontId="71" fillId="0" borderId="63" applyNumberFormat="0" applyFill="0" applyAlignment="0" applyProtection="0">
      <alignment vertical="center"/>
    </xf>
    <xf numFmtId="0" fontId="27" fillId="0" borderId="0"/>
    <xf numFmtId="43" fontId="60" fillId="0" borderId="0" applyFont="0" applyFill="0" applyBorder="0" applyAlignment="0" applyProtection="0"/>
    <xf numFmtId="0" fontId="66" fillId="0" borderId="67" applyNumberFormat="0" applyFill="0" applyAlignment="0" applyProtection="0">
      <alignment vertical="center"/>
    </xf>
    <xf numFmtId="0" fontId="27" fillId="0" borderId="0"/>
    <xf numFmtId="0" fontId="27" fillId="0" borderId="0"/>
    <xf numFmtId="0" fontId="66" fillId="0" borderId="0" applyNumberFormat="0" applyFill="0" applyBorder="0" applyAlignment="0" applyProtection="0">
      <alignment vertical="center"/>
    </xf>
    <xf numFmtId="0" fontId="56" fillId="9" borderId="60" applyNumberFormat="0" applyAlignment="0" applyProtection="0">
      <alignment vertical="center"/>
    </xf>
    <xf numFmtId="0" fontId="27" fillId="0" borderId="0"/>
    <xf numFmtId="0" fontId="27" fillId="0" borderId="0"/>
    <xf numFmtId="0" fontId="73" fillId="33" borderId="0" applyNumberFormat="0" applyBorder="0" applyAlignment="0" applyProtection="0">
      <alignment vertical="center"/>
    </xf>
    <xf numFmtId="0" fontId="27" fillId="0" borderId="0"/>
    <xf numFmtId="0" fontId="58" fillId="28" borderId="0" applyNumberFormat="0" applyBorder="0" applyAlignment="0" applyProtection="0">
      <alignment vertical="center"/>
    </xf>
    <xf numFmtId="0" fontId="65" fillId="21" borderId="64" applyNumberFormat="0" applyAlignment="0" applyProtection="0">
      <alignment vertical="center"/>
    </xf>
    <xf numFmtId="0" fontId="64" fillId="21" borderId="60" applyNumberFormat="0" applyAlignment="0" applyProtection="0">
      <alignment vertical="center"/>
    </xf>
    <xf numFmtId="0" fontId="27" fillId="0" borderId="0"/>
    <xf numFmtId="0" fontId="28" fillId="12" borderId="0" applyNumberFormat="0" applyBorder="0" applyAlignment="0" applyProtection="0">
      <alignment vertical="center"/>
    </xf>
    <xf numFmtId="0" fontId="70" fillId="0" borderId="66" applyNumberFormat="0" applyFill="0" applyAlignment="0" applyProtection="0">
      <alignment vertical="center"/>
    </xf>
    <xf numFmtId="0" fontId="59" fillId="0" borderId="61" applyNumberFormat="0" applyFill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/>
    <xf numFmtId="17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6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60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176" fontId="29" fillId="0" borderId="0" applyFont="0" applyFill="0" applyBorder="0" applyAlignment="0" applyProtection="0"/>
  </cellStyleXfs>
  <cellXfs count="60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1" fontId="4" fillId="0" borderId="1" xfId="3" applyNumberFormat="1" applyFont="1" applyBorder="1" applyAlignment="1">
      <alignment vertical="top" wrapText="1"/>
    </xf>
    <xf numFmtId="0" fontId="5" fillId="3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180" fontId="5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180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0" fontId="8" fillId="0" borderId="1" xfId="0" applyFont="1" applyFill="1" applyBorder="1" applyAlignment="1"/>
    <xf numFmtId="0" fontId="4" fillId="0" borderId="1" xfId="0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183" fontId="5" fillId="3" borderId="1" xfId="0" applyNumberFormat="1" applyFont="1" applyFill="1" applyBorder="1" applyAlignment="1"/>
    <xf numFmtId="1" fontId="9" fillId="3" borderId="1" xfId="0" applyNumberFormat="1" applyFont="1" applyFill="1" applyBorder="1" applyAlignment="1" applyProtection="1">
      <alignment vertical="top"/>
      <protection locked="0"/>
    </xf>
    <xf numFmtId="1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top"/>
    </xf>
    <xf numFmtId="1" fontId="5" fillId="3" borderId="1" xfId="0" applyNumberFormat="1" applyFont="1" applyFill="1" applyBorder="1" applyAlignment="1">
      <alignment horizontal="left"/>
    </xf>
    <xf numFmtId="179" fontId="9" fillId="3" borderId="1" xfId="0" applyNumberFormat="1" applyFont="1" applyFill="1" applyBorder="1" applyAlignment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/>
    </xf>
    <xf numFmtId="178" fontId="5" fillId="3" borderId="1" xfId="3" applyFont="1" applyFill="1" applyBorder="1"/>
    <xf numFmtId="178" fontId="9" fillId="3" borderId="1" xfId="3" applyFont="1" applyFill="1" applyBorder="1"/>
    <xf numFmtId="0" fontId="10" fillId="4" borderId="3" xfId="0" applyFont="1" applyFill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77" fontId="17" fillId="0" borderId="0" xfId="0" applyNumberFormat="1" applyFont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3" xfId="120" applyFont="1" applyFill="1" applyBorder="1" applyAlignment="1" applyProtection="1">
      <alignment horizontal="center" vertical="center"/>
      <protection locked="0"/>
    </xf>
    <xf numFmtId="1" fontId="19" fillId="5" borderId="10" xfId="13" applyNumberFormat="1" applyFont="1" applyFill="1" applyBorder="1" applyAlignment="1" applyProtection="1">
      <alignment horizontal="right" vertical="center"/>
      <protection locked="0"/>
    </xf>
    <xf numFmtId="0" fontId="19" fillId="5" borderId="10" xfId="12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/>
    </xf>
    <xf numFmtId="0" fontId="9" fillId="3" borderId="1" xfId="41" applyFont="1" applyFill="1" applyBorder="1" applyAlignment="1">
      <alignment vertical="top"/>
    </xf>
    <xf numFmtId="0" fontId="20" fillId="3" borderId="1" xfId="0" applyFont="1" applyFill="1" applyBorder="1"/>
    <xf numFmtId="0" fontId="21" fillId="3" borderId="1" xfId="0" applyFont="1" applyFill="1" applyBorder="1" applyAlignment="1" applyProtection="1">
      <alignment vertical="top"/>
      <protection locked="0"/>
    </xf>
    <xf numFmtId="0" fontId="9" fillId="3" borderId="1" xfId="120" applyFont="1" applyFill="1" applyBorder="1" applyAlignment="1">
      <alignment vertical="top"/>
    </xf>
    <xf numFmtId="0" fontId="21" fillId="3" borderId="1" xfId="41" applyFont="1" applyFill="1" applyBorder="1" applyAlignment="1" applyProtection="1">
      <alignment vertical="top"/>
      <protection locked="0"/>
    </xf>
    <xf numFmtId="177" fontId="5" fillId="3" borderId="1" xfId="41" applyNumberFormat="1" applyFont="1" applyFill="1" applyBorder="1" applyAlignment="1" applyProtection="1">
      <alignment vertical="top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1" xfId="120" applyFont="1" applyFill="1" applyBorder="1" applyAlignment="1" applyProtection="1">
      <alignment vertical="top"/>
      <protection locked="0"/>
    </xf>
    <xf numFmtId="177" fontId="9" fillId="3" borderId="1" xfId="16" applyNumberFormat="1" applyFont="1" applyFill="1" applyBorder="1" applyAlignment="1" applyProtection="1">
      <alignment vertical="top"/>
      <protection locked="0"/>
    </xf>
    <xf numFmtId="0" fontId="21" fillId="3" borderId="1" xfId="0" applyFont="1" applyFill="1" applyBorder="1" applyAlignment="1">
      <alignment vertical="center"/>
    </xf>
    <xf numFmtId="182" fontId="21" fillId="3" borderId="1" xfId="0" applyNumberFormat="1" applyFont="1" applyFill="1" applyBorder="1" applyAlignment="1">
      <alignment vertical="center"/>
    </xf>
    <xf numFmtId="1" fontId="21" fillId="3" borderId="1" xfId="0" applyNumberFormat="1" applyFont="1" applyFill="1" applyBorder="1" applyAlignment="1">
      <alignment horizontal="right"/>
    </xf>
    <xf numFmtId="177" fontId="9" fillId="3" borderId="1" xfId="0" applyNumberFormat="1" applyFont="1" applyFill="1" applyBorder="1" applyAlignment="1" applyProtection="1">
      <alignment vertical="top"/>
      <protection locked="0"/>
    </xf>
    <xf numFmtId="177" fontId="5" fillId="3" borderId="1" xfId="105" applyNumberFormat="1" applyFont="1" applyFill="1" applyBorder="1" applyAlignment="1" applyProtection="1">
      <alignment vertical="top"/>
      <protection locked="0"/>
    </xf>
    <xf numFmtId="0" fontId="9" fillId="3" borderId="1" xfId="105" applyFont="1" applyFill="1" applyBorder="1" applyAlignment="1" applyProtection="1">
      <alignment vertical="top"/>
      <protection locked="0"/>
    </xf>
    <xf numFmtId="1" fontId="9" fillId="3" borderId="1" xfId="0" applyNumberFormat="1" applyFont="1" applyFill="1" applyBorder="1" applyAlignment="1"/>
    <xf numFmtId="183" fontId="9" fillId="3" borderId="1" xfId="0" applyNumberFormat="1" applyFont="1" applyFill="1" applyBorder="1" applyAlignment="1"/>
    <xf numFmtId="0" fontId="22" fillId="3" borderId="1" xfId="0" applyFont="1" applyFill="1" applyBorder="1" applyAlignment="1"/>
    <xf numFmtId="1" fontId="9" fillId="3" borderId="1" xfId="3" applyNumberFormat="1" applyFont="1" applyFill="1" applyBorder="1"/>
    <xf numFmtId="177" fontId="9" fillId="3" borderId="1" xfId="0" applyNumberFormat="1" applyFont="1" applyFill="1" applyBorder="1" applyAlignment="1">
      <alignment vertical="top"/>
    </xf>
    <xf numFmtId="0" fontId="0" fillId="0" borderId="0" xfId="0" applyBorder="1"/>
    <xf numFmtId="0" fontId="23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/>
    </xf>
    <xf numFmtId="180" fontId="24" fillId="0" borderId="0" xfId="65" applyNumberFormat="1" applyFont="1" applyBorder="1" applyAlignment="1">
      <alignment vertical="top"/>
    </xf>
    <xf numFmtId="179" fontId="25" fillId="0" borderId="0" xfId="0" applyNumberFormat="1" applyFont="1" applyBorder="1"/>
    <xf numFmtId="0" fontId="16" fillId="3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top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120" applyFont="1" applyFill="1" applyBorder="1" applyAlignment="1" applyProtection="1">
      <alignment horizontal="center" vertical="center"/>
      <protection locked="0"/>
    </xf>
    <xf numFmtId="1" fontId="19" fillId="5" borderId="1" xfId="13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90" applyFont="1" applyFill="1" applyBorder="1" applyAlignment="1"/>
    <xf numFmtId="0" fontId="9" fillId="3" borderId="14" xfId="90" applyFont="1" applyFill="1" applyBorder="1" applyAlignment="1"/>
    <xf numFmtId="1" fontId="5" fillId="3" borderId="15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right"/>
    </xf>
    <xf numFmtId="0" fontId="9" fillId="3" borderId="14" xfId="0" applyFont="1" applyFill="1" applyBorder="1" applyAlignment="1"/>
    <xf numFmtId="0" fontId="20" fillId="3" borderId="0" xfId="0" applyFont="1" applyFill="1"/>
    <xf numFmtId="0" fontId="5" fillId="3" borderId="14" xfId="0" applyFont="1" applyFill="1" applyBorder="1" applyAlignment="1"/>
    <xf numFmtId="1" fontId="5" fillId="3" borderId="1" xfId="0" applyNumberFormat="1" applyFont="1" applyFill="1" applyBorder="1" applyAlignment="1">
      <alignment horizontal="right" vertical="center"/>
    </xf>
    <xf numFmtId="0" fontId="5" fillId="3" borderId="15" xfId="0" applyFont="1" applyFill="1" applyBorder="1" applyAlignment="1"/>
    <xf numFmtId="0" fontId="14" fillId="0" borderId="0" xfId="0" applyFont="1" applyAlignment="1">
      <alignment horizontal="right" vertical="center"/>
    </xf>
    <xf numFmtId="0" fontId="14" fillId="0" borderId="0" xfId="0" applyFont="1"/>
    <xf numFmtId="177" fontId="26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177" fontId="19" fillId="5" borderId="10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 wrapText="1"/>
    </xf>
    <xf numFmtId="177" fontId="24" fillId="0" borderId="0" xfId="110" applyNumberFormat="1" applyFont="1" applyAlignment="1" applyProtection="1">
      <alignment vertical="top"/>
      <protection locked="0"/>
    </xf>
    <xf numFmtId="177" fontId="27" fillId="0" borderId="0" xfId="110" applyNumberFormat="1" applyAlignment="1" applyProtection="1">
      <alignment vertical="top"/>
      <protection locked="0"/>
    </xf>
    <xf numFmtId="0" fontId="27" fillId="0" borderId="0" xfId="0" applyFont="1" applyAlignment="1">
      <alignment vertical="top"/>
    </xf>
    <xf numFmtId="1" fontId="9" fillId="3" borderId="1" xfId="41" applyNumberFormat="1" applyFont="1" applyFill="1" applyBorder="1" applyAlignment="1" applyProtection="1">
      <alignment vertical="top"/>
      <protection locked="0"/>
    </xf>
    <xf numFmtId="0" fontId="21" fillId="3" borderId="1" xfId="41" applyFont="1" applyFill="1" applyBorder="1" applyAlignment="1">
      <alignment vertical="top"/>
    </xf>
    <xf numFmtId="0" fontId="21" fillId="3" borderId="1" xfId="0" applyFont="1" applyFill="1" applyBorder="1" applyAlignment="1">
      <alignment horizontal="right" vertical="top"/>
    </xf>
    <xf numFmtId="176" fontId="21" fillId="3" borderId="1" xfId="3" applyNumberFormat="1" applyFont="1" applyFill="1" applyBorder="1" applyAlignment="1" applyProtection="1">
      <alignment vertical="top"/>
      <protection locked="0"/>
    </xf>
    <xf numFmtId="177" fontId="9" fillId="3" borderId="1" xfId="105" applyNumberFormat="1" applyFont="1" applyFill="1" applyBorder="1" applyAlignment="1" applyProtection="1">
      <alignment vertical="top"/>
      <protection locked="0"/>
    </xf>
    <xf numFmtId="0" fontId="9" fillId="3" borderId="1" xfId="0" applyFont="1" applyFill="1" applyBorder="1" applyAlignment="1">
      <alignment horizontal="right" vertical="top"/>
    </xf>
    <xf numFmtId="176" fontId="9" fillId="3" borderId="1" xfId="3" applyNumberFormat="1" applyFont="1" applyFill="1" applyBorder="1" applyAlignment="1" applyProtection="1">
      <alignment vertical="top"/>
      <protection locked="0"/>
    </xf>
    <xf numFmtId="183" fontId="28" fillId="0" borderId="0" xfId="0" applyNumberFormat="1" applyFont="1" applyFill="1" applyBorder="1" applyAlignment="1"/>
    <xf numFmtId="0" fontId="29" fillId="3" borderId="0" xfId="41" applyFont="1" applyFill="1" applyBorder="1" applyAlignment="1" applyProtection="1">
      <alignment vertical="top"/>
      <protection locked="0"/>
    </xf>
    <xf numFmtId="0" fontId="21" fillId="3" borderId="1" xfId="0" applyFont="1" applyFill="1" applyBorder="1" applyAlignment="1">
      <alignment horizontal="right" vertical="center"/>
    </xf>
    <xf numFmtId="176" fontId="21" fillId="3" borderId="1" xfId="3" applyNumberFormat="1" applyFont="1" applyFill="1" applyBorder="1" applyAlignment="1">
      <alignment vertical="center"/>
    </xf>
    <xf numFmtId="182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6" fontId="9" fillId="3" borderId="1" xfId="3" applyNumberFormat="1" applyFont="1" applyFill="1" applyBorder="1"/>
    <xf numFmtId="183" fontId="29" fillId="0" borderId="0" xfId="0" applyNumberFormat="1" applyFont="1" applyFill="1" applyBorder="1" applyAlignment="1"/>
    <xf numFmtId="0" fontId="29" fillId="3" borderId="0" xfId="0" applyFont="1" applyFill="1" applyBorder="1" applyAlignment="1">
      <alignment vertical="top"/>
    </xf>
    <xf numFmtId="177" fontId="9" fillId="3" borderId="1" xfId="110" applyNumberFormat="1" applyFont="1" applyFill="1" applyBorder="1" applyAlignment="1" applyProtection="1">
      <alignment vertical="top"/>
      <protection locked="0"/>
    </xf>
    <xf numFmtId="176" fontId="9" fillId="3" borderId="1" xfId="65" applyFont="1" applyFill="1" applyBorder="1"/>
    <xf numFmtId="2" fontId="9" fillId="3" borderId="1" xfId="0" applyNumberFormat="1" applyFont="1" applyFill="1" applyBorder="1" applyAlignment="1" applyProtection="1">
      <alignment horizontal="right" vertical="top"/>
      <protection locked="0"/>
    </xf>
    <xf numFmtId="0" fontId="9" fillId="3" borderId="1" xfId="126" applyFont="1" applyFill="1" applyBorder="1" applyAlignment="1">
      <alignment horizontal="right"/>
    </xf>
    <xf numFmtId="0" fontId="29" fillId="0" borderId="0" xfId="0" applyFont="1" applyFill="1" applyBorder="1" applyAlignment="1">
      <alignment vertical="top"/>
    </xf>
    <xf numFmtId="1" fontId="24" fillId="0" borderId="0" xfId="0" applyNumberFormat="1" applyFont="1" applyBorder="1" applyAlignment="1" applyProtection="1">
      <alignment vertical="top"/>
      <protection locked="0"/>
    </xf>
    <xf numFmtId="0" fontId="24" fillId="0" borderId="0" xfId="0" applyFont="1" applyBorder="1" applyAlignment="1">
      <alignment horizontal="right" vertical="top"/>
    </xf>
    <xf numFmtId="176" fontId="24" fillId="2" borderId="0" xfId="73" applyFont="1" applyFill="1" applyBorder="1" applyAlignment="1" applyProtection="1">
      <alignment vertical="top"/>
      <protection locked="0"/>
    </xf>
    <xf numFmtId="179" fontId="0" fillId="0" borderId="0" xfId="0" applyNumberFormat="1"/>
    <xf numFmtId="177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/>
    </xf>
    <xf numFmtId="183" fontId="30" fillId="0" borderId="0" xfId="0" applyNumberFormat="1" applyFont="1" applyFill="1" applyBorder="1" applyAlignment="1"/>
    <xf numFmtId="178" fontId="9" fillId="3" borderId="1" xfId="3" applyFont="1" applyFill="1" applyBorder="1" applyAlignment="1"/>
    <xf numFmtId="178" fontId="5" fillId="3" borderId="1" xfId="3" applyFont="1" applyFill="1" applyBorder="1" applyAlignment="1"/>
    <xf numFmtId="0" fontId="31" fillId="2" borderId="0" xfId="0" applyFont="1" applyFill="1" applyBorder="1" applyAlignment="1">
      <alignment horizontal="left"/>
    </xf>
    <xf numFmtId="183" fontId="32" fillId="0" borderId="0" xfId="0" applyNumberFormat="1" applyFont="1" applyFill="1" applyBorder="1" applyAlignment="1"/>
    <xf numFmtId="0" fontId="27" fillId="0" borderId="0" xfId="35" applyAlignment="1">
      <alignment vertical="top"/>
    </xf>
    <xf numFmtId="1" fontId="27" fillId="2" borderId="0" xfId="102" applyNumberFormat="1" applyFill="1" applyAlignment="1" applyProtection="1">
      <alignment vertical="top"/>
      <protection locked="0"/>
    </xf>
    <xf numFmtId="176" fontId="0" fillId="2" borderId="0" xfId="73" applyFont="1" applyFill="1" applyAlignment="1" applyProtection="1">
      <alignment vertical="top"/>
      <protection locked="0"/>
    </xf>
    <xf numFmtId="0" fontId="28" fillId="3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/>
    <xf numFmtId="0" fontId="29" fillId="3" borderId="0" xfId="0" applyFont="1" applyFill="1" applyBorder="1" applyAlignment="1" applyProtection="1">
      <alignment vertical="top"/>
      <protection locked="0"/>
    </xf>
    <xf numFmtId="1" fontId="29" fillId="3" borderId="0" xfId="16" applyNumberFormat="1" applyFill="1" applyAlignment="1" applyProtection="1">
      <alignment vertical="top"/>
      <protection locked="0"/>
    </xf>
    <xf numFmtId="0" fontId="29" fillId="3" borderId="0" xfId="105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/>
    <xf numFmtId="1" fontId="27" fillId="2" borderId="0" xfId="101" applyNumberFormat="1" applyFill="1" applyAlignment="1" applyProtection="1">
      <alignment vertical="top"/>
      <protection locked="0"/>
    </xf>
    <xf numFmtId="176" fontId="27" fillId="0" borderId="0" xfId="65" applyAlignment="1">
      <alignment vertical="top"/>
    </xf>
    <xf numFmtId="1" fontId="27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76" fontId="27" fillId="2" borderId="0" xfId="73" applyFill="1" applyAlignment="1" applyProtection="1">
      <alignment vertical="top"/>
      <protection locked="0"/>
    </xf>
    <xf numFmtId="0" fontId="33" fillId="2" borderId="0" xfId="0" applyFont="1" applyFill="1" applyBorder="1" applyAlignment="1">
      <alignment vertical="top"/>
    </xf>
    <xf numFmtId="0" fontId="33" fillId="2" borderId="0" xfId="0" applyFont="1" applyFill="1" applyBorder="1" applyAlignment="1" applyProtection="1">
      <alignment vertical="top"/>
      <protection locked="0"/>
    </xf>
    <xf numFmtId="0" fontId="30" fillId="2" borderId="0" xfId="0" applyFont="1" applyFill="1" applyBorder="1" applyAlignment="1"/>
    <xf numFmtId="0" fontId="30" fillId="2" borderId="0" xfId="0" applyFont="1" applyFill="1" applyBorder="1" applyAlignment="1">
      <alignment vertical="top"/>
    </xf>
    <xf numFmtId="0" fontId="32" fillId="0" borderId="0" xfId="0" applyFont="1" applyFill="1" applyBorder="1" applyAlignment="1"/>
    <xf numFmtId="0" fontId="32" fillId="2" borderId="0" xfId="0" applyFont="1" applyFill="1" applyBorder="1" applyAlignment="1"/>
    <xf numFmtId="2" fontId="27" fillId="2" borderId="0" xfId="41" applyNumberFormat="1" applyFill="1" applyAlignment="1" applyProtection="1">
      <alignment vertical="top"/>
      <protection locked="0"/>
    </xf>
    <xf numFmtId="2" fontId="0" fillId="2" borderId="0" xfId="0" applyNumberFormat="1" applyFill="1" applyAlignment="1" applyProtection="1">
      <alignment vertical="top"/>
      <protection locked="0"/>
    </xf>
    <xf numFmtId="176" fontId="29" fillId="2" borderId="0" xfId="3" applyNumberFormat="1" applyFont="1" applyFill="1" applyAlignment="1" applyProtection="1">
      <alignment vertical="top"/>
      <protection locked="0"/>
    </xf>
    <xf numFmtId="2" fontId="29" fillId="2" borderId="0" xfId="41" applyNumberFormat="1" applyFont="1" applyFill="1" applyBorder="1" applyAlignment="1" applyProtection="1">
      <alignment vertical="top"/>
      <protection locked="0"/>
    </xf>
    <xf numFmtId="176" fontId="34" fillId="3" borderId="0" xfId="3" applyNumberFormat="1" applyFont="1" applyFill="1" applyBorder="1" applyAlignment="1" applyProtection="1">
      <alignment vertical="top"/>
      <protection locked="0"/>
    </xf>
    <xf numFmtId="176" fontId="28" fillId="2" borderId="0" xfId="3" applyNumberFormat="1" applyFont="1" applyFill="1" applyAlignment="1" applyProtection="1">
      <alignment vertical="top"/>
      <protection locked="0"/>
    </xf>
    <xf numFmtId="2" fontId="29" fillId="3" borderId="0" xfId="41" applyNumberFormat="1" applyFont="1" applyFill="1" applyBorder="1" applyAlignment="1" applyProtection="1">
      <alignment vertical="top"/>
      <protection locked="0"/>
    </xf>
    <xf numFmtId="2" fontId="29" fillId="3" borderId="0" xfId="41" applyNumberFormat="1" applyFont="1" applyFill="1" applyBorder="1" applyAlignment="1">
      <alignment vertical="top"/>
    </xf>
    <xf numFmtId="176" fontId="28" fillId="0" borderId="0" xfId="3" applyNumberFormat="1" applyFont="1" applyFill="1" applyBorder="1" applyAlignment="1">
      <alignment vertical="center"/>
    </xf>
    <xf numFmtId="176" fontId="29" fillId="3" borderId="0" xfId="3" applyNumberFormat="1" applyFont="1" applyFill="1" applyBorder="1" applyAlignment="1" applyProtection="1">
      <alignment vertical="top"/>
    </xf>
    <xf numFmtId="176" fontId="29" fillId="3" borderId="0" xfId="3" applyNumberFormat="1" applyFont="1" applyFill="1" applyBorder="1" applyAlignment="1" applyProtection="1">
      <alignment vertical="top"/>
      <protection locked="0"/>
    </xf>
    <xf numFmtId="176" fontId="29" fillId="0" borderId="0" xfId="3" applyNumberFormat="1" applyFont="1"/>
    <xf numFmtId="2" fontId="29" fillId="3" borderId="0" xfId="0" applyNumberFormat="1" applyFont="1" applyFill="1" applyBorder="1" applyAlignment="1" applyProtection="1">
      <alignment vertical="top"/>
      <protection locked="0"/>
    </xf>
    <xf numFmtId="2" fontId="29" fillId="3" borderId="0" xfId="0" applyNumberFormat="1" applyFont="1" applyFill="1" applyBorder="1" applyAlignment="1">
      <alignment vertical="top"/>
    </xf>
    <xf numFmtId="1" fontId="29" fillId="3" borderId="0" xfId="0" applyNumberFormat="1" applyFont="1" applyFill="1" applyBorder="1" applyAlignment="1" applyProtection="1">
      <alignment vertical="top"/>
      <protection locked="0"/>
    </xf>
    <xf numFmtId="176" fontId="29" fillId="2" borderId="0" xfId="73" applyFont="1" applyFill="1" applyBorder="1" applyAlignment="1" applyProtection="1">
      <alignment vertical="top"/>
      <protection locked="0"/>
    </xf>
    <xf numFmtId="176" fontId="29" fillId="0" borderId="0" xfId="65" applyFont="1"/>
    <xf numFmtId="2" fontId="29" fillId="0" borderId="0" xfId="0" applyNumberFormat="1" applyFont="1" applyFill="1" applyBorder="1" applyAlignment="1"/>
    <xf numFmtId="176" fontId="29" fillId="0" borderId="0" xfId="68" applyFont="1"/>
    <xf numFmtId="176" fontId="29" fillId="0" borderId="0" xfId="3" applyNumberFormat="1" applyFont="1" applyAlignment="1">
      <alignment vertical="top"/>
    </xf>
    <xf numFmtId="2" fontId="29" fillId="0" borderId="0" xfId="0" applyNumberFormat="1" applyFont="1" applyFill="1" applyBorder="1" applyAlignment="1">
      <alignment vertical="top"/>
    </xf>
    <xf numFmtId="2" fontId="27" fillId="0" borderId="0" xfId="0" applyNumberFormat="1" applyFont="1" applyAlignment="1">
      <alignment vertical="top"/>
    </xf>
    <xf numFmtId="0" fontId="33" fillId="0" borderId="0" xfId="0" applyFont="1" applyFill="1" applyBorder="1" applyAlignment="1"/>
    <xf numFmtId="176" fontId="33" fillId="2" borderId="0" xfId="3" applyNumberFormat="1" applyFont="1" applyFill="1" applyBorder="1"/>
    <xf numFmtId="2" fontId="33" fillId="2" borderId="0" xfId="0" applyNumberFormat="1" applyFont="1" applyFill="1" applyBorder="1" applyAlignment="1"/>
    <xf numFmtId="176" fontId="33" fillId="0" borderId="0" xfId="71" applyNumberFormat="1" applyFont="1"/>
    <xf numFmtId="176" fontId="33" fillId="2" borderId="0" xfId="73" applyFont="1" applyFill="1" applyBorder="1" applyAlignment="1" applyProtection="1">
      <alignment vertical="top"/>
      <protection locked="0"/>
    </xf>
    <xf numFmtId="176" fontId="33" fillId="0" borderId="0" xfId="65" applyFont="1"/>
    <xf numFmtId="176" fontId="33" fillId="0" borderId="0" xfId="3" applyNumberFormat="1" applyFont="1"/>
    <xf numFmtId="0" fontId="30" fillId="0" borderId="0" xfId="0" applyFont="1" applyFill="1" applyBorder="1" applyAlignment="1"/>
    <xf numFmtId="176" fontId="30" fillId="0" borderId="0" xfId="71" applyNumberFormat="1" applyFont="1"/>
    <xf numFmtId="0" fontId="35" fillId="0" borderId="0" xfId="0" applyFont="1" applyFill="1" applyBorder="1" applyAlignment="1"/>
    <xf numFmtId="0" fontId="36" fillId="0" borderId="0" xfId="0" applyFont="1" applyFill="1" applyBorder="1" applyAlignment="1"/>
    <xf numFmtId="2" fontId="27" fillId="0" borderId="0" xfId="0" applyNumberFormat="1" applyFont="1" applyAlignment="1" applyProtection="1">
      <alignment vertical="top"/>
      <protection locked="0"/>
    </xf>
    <xf numFmtId="176" fontId="27" fillId="0" borderId="0" xfId="65" applyAlignment="1" applyProtection="1">
      <alignment vertical="top"/>
      <protection locked="0"/>
    </xf>
    <xf numFmtId="0" fontId="27" fillId="0" borderId="0" xfId="128" applyAlignment="1" applyProtection="1">
      <alignment vertical="top"/>
      <protection locked="0"/>
    </xf>
    <xf numFmtId="176" fontId="29" fillId="2" borderId="0" xfId="3" applyNumberFormat="1" applyFont="1" applyFill="1" applyBorder="1" applyAlignment="1" applyProtection="1">
      <alignment vertical="top"/>
      <protection locked="0"/>
    </xf>
    <xf numFmtId="176" fontId="29" fillId="0" borderId="17" xfId="3" applyNumberFormat="1" applyFont="1" applyFill="1" applyBorder="1" applyAlignment="1" applyProtection="1">
      <alignment vertical="top"/>
      <protection locked="0"/>
    </xf>
    <xf numFmtId="2" fontId="29" fillId="0" borderId="17" xfId="0" applyNumberFormat="1" applyFont="1" applyFill="1" applyBorder="1" applyAlignment="1" applyProtection="1">
      <alignment vertical="top"/>
      <protection locked="0"/>
    </xf>
    <xf numFmtId="2" fontId="29" fillId="0" borderId="0" xfId="41" applyNumberFormat="1" applyFont="1" applyFill="1" applyBorder="1" applyAlignment="1" applyProtection="1">
      <alignment vertical="top"/>
      <protection locked="0"/>
    </xf>
    <xf numFmtId="176" fontId="28" fillId="2" borderId="0" xfId="3" applyNumberFormat="1" applyFont="1" applyFill="1" applyBorder="1" applyAlignment="1" applyProtection="1">
      <alignment vertical="top"/>
      <protection locked="0"/>
    </xf>
    <xf numFmtId="176" fontId="29" fillId="3" borderId="17" xfId="3" applyNumberFormat="1" applyFont="1" applyFill="1" applyBorder="1" applyAlignment="1" applyProtection="1">
      <alignment vertical="top"/>
      <protection locked="0"/>
    </xf>
    <xf numFmtId="2" fontId="28" fillId="0" borderId="17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 vertical="top"/>
    </xf>
    <xf numFmtId="2" fontId="29" fillId="0" borderId="0" xfId="126" applyNumberFormat="1" applyFont="1" applyFill="1" applyBorder="1" applyAlignment="1" applyProtection="1">
      <alignment vertical="top"/>
      <protection locked="0"/>
    </xf>
    <xf numFmtId="176" fontId="29" fillId="0" borderId="17" xfId="3" applyNumberFormat="1" applyFont="1" applyBorder="1" applyAlignment="1" applyProtection="1">
      <alignment vertical="top"/>
      <protection locked="0"/>
    </xf>
    <xf numFmtId="0" fontId="29" fillId="0" borderId="0" xfId="126" applyFont="1" applyFill="1" applyBorder="1" applyAlignment="1"/>
    <xf numFmtId="0" fontId="27" fillId="2" borderId="0" xfId="105" applyFill="1" applyAlignment="1">
      <alignment vertical="top"/>
    </xf>
    <xf numFmtId="0" fontId="27" fillId="0" borderId="0" xfId="77" applyAlignment="1">
      <alignment vertical="top"/>
    </xf>
    <xf numFmtId="0" fontId="27" fillId="2" borderId="0" xfId="105" applyFill="1" applyAlignment="1" applyProtection="1">
      <alignment vertical="top"/>
      <protection locked="0"/>
    </xf>
    <xf numFmtId="0" fontId="27" fillId="2" borderId="0" xfId="0" applyFont="1" applyFill="1" applyAlignment="1" applyProtection="1">
      <alignment vertical="top"/>
      <protection locked="0"/>
    </xf>
    <xf numFmtId="176" fontId="33" fillId="2" borderId="0" xfId="3" applyNumberFormat="1" applyFont="1" applyFill="1" applyAlignment="1" applyProtection="1">
      <alignment vertical="top"/>
      <protection locked="0"/>
    </xf>
    <xf numFmtId="2" fontId="33" fillId="0" borderId="0" xfId="126" applyNumberFormat="1" applyFont="1" applyFill="1" applyBorder="1" applyAlignment="1" applyProtection="1">
      <alignment vertical="top"/>
      <protection locked="0"/>
    </xf>
    <xf numFmtId="2" fontId="33" fillId="0" borderId="17" xfId="0" applyNumberFormat="1" applyFont="1" applyFill="1" applyBorder="1" applyAlignment="1" applyProtection="1">
      <alignment vertical="top"/>
      <protection locked="0"/>
    </xf>
    <xf numFmtId="0" fontId="27" fillId="0" borderId="0" xfId="122"/>
    <xf numFmtId="0" fontId="33" fillId="0" borderId="0" xfId="0" applyFont="1" applyFill="1" applyBorder="1" applyAlignment="1">
      <alignment vertical="top"/>
    </xf>
    <xf numFmtId="0" fontId="33" fillId="0" borderId="0" xfId="126" applyFont="1" applyFill="1" applyBorder="1" applyAlignment="1"/>
    <xf numFmtId="0" fontId="30" fillId="0" borderId="0" xfId="0" applyFont="1" applyFill="1" applyBorder="1" applyAlignment="1">
      <alignment vertical="top"/>
    </xf>
    <xf numFmtId="0" fontId="9" fillId="3" borderId="14" xfId="0" applyFont="1" applyFill="1" applyBorder="1" applyAlignment="1" applyProtection="1">
      <alignment vertical="top"/>
      <protection locked="0"/>
    </xf>
    <xf numFmtId="0" fontId="9" fillId="3" borderId="14" xfId="0" applyFont="1" applyFill="1" applyBorder="1" applyAlignment="1">
      <alignment vertical="top"/>
    </xf>
    <xf numFmtId="180" fontId="5" fillId="3" borderId="1" xfId="0" applyNumberFormat="1" applyFont="1" applyFill="1" applyBorder="1" applyAlignment="1"/>
    <xf numFmtId="176" fontId="5" fillId="3" borderId="1" xfId="3" applyNumberFormat="1" applyFont="1" applyFill="1" applyBorder="1" applyAlignment="1"/>
    <xf numFmtId="179" fontId="5" fillId="3" borderId="1" xfId="0" applyNumberFormat="1" applyFont="1" applyFill="1" applyBorder="1" applyAlignment="1"/>
    <xf numFmtId="49" fontId="9" fillId="3" borderId="14" xfId="0" applyNumberFormat="1" applyFont="1" applyFill="1" applyBorder="1" applyAlignment="1"/>
    <xf numFmtId="0" fontId="9" fillId="3" borderId="1" xfId="79" applyFont="1" applyFill="1" applyBorder="1" applyAlignment="1">
      <alignment vertical="top"/>
    </xf>
    <xf numFmtId="0" fontId="5" fillId="3" borderId="1" xfId="0" applyFont="1" applyFill="1" applyBorder="1" applyAlignment="1">
      <alignment wrapText="1"/>
    </xf>
    <xf numFmtId="0" fontId="5" fillId="3" borderId="14" xfId="0" applyFont="1" applyFill="1" applyBorder="1" applyAlignment="1">
      <alignment vertical="top"/>
    </xf>
    <xf numFmtId="176" fontId="5" fillId="3" borderId="14" xfId="3" applyNumberFormat="1" applyFont="1" applyFill="1" applyBorder="1" applyAlignment="1">
      <alignment vertical="top"/>
    </xf>
    <xf numFmtId="180" fontId="5" fillId="3" borderId="1" xfId="3" applyNumberFormat="1" applyFont="1" applyFill="1" applyBorder="1" applyAlignment="1">
      <alignment horizontal="right"/>
    </xf>
    <xf numFmtId="176" fontId="5" fillId="3" borderId="1" xfId="3" applyNumberFormat="1" applyFont="1" applyFill="1" applyBorder="1" applyAlignment="1">
      <alignment vertical="top"/>
    </xf>
    <xf numFmtId="177" fontId="5" fillId="3" borderId="1" xfId="0" applyNumberFormat="1" applyFont="1" applyFill="1" applyBorder="1" applyAlignment="1">
      <alignment vertical="top"/>
    </xf>
    <xf numFmtId="176" fontId="5" fillId="3" borderId="14" xfId="3" applyNumberFormat="1" applyFont="1" applyFill="1" applyBorder="1" applyAlignment="1">
      <alignment horizontal="left" vertical="top"/>
    </xf>
    <xf numFmtId="176" fontId="37" fillId="3" borderId="14" xfId="3" applyNumberFormat="1" applyFont="1" applyFill="1" applyBorder="1"/>
    <xf numFmtId="176" fontId="9" fillId="3" borderId="14" xfId="3" applyNumberFormat="1" applyFont="1" applyFill="1" applyBorder="1" applyAlignment="1"/>
    <xf numFmtId="183" fontId="9" fillId="3" borderId="1" xfId="0" applyNumberFormat="1" applyFont="1" applyFill="1" applyBorder="1" applyAlignment="1">
      <alignment vertical="top"/>
    </xf>
    <xf numFmtId="0" fontId="38" fillId="3" borderId="0" xfId="0" applyFont="1" applyFill="1" applyBorder="1" applyAlignment="1">
      <alignment horizontal="center" vertical="center"/>
    </xf>
    <xf numFmtId="0" fontId="29" fillId="3" borderId="0" xfId="120" applyFont="1" applyFill="1" applyBorder="1" applyAlignment="1">
      <alignment vertical="top"/>
    </xf>
    <xf numFmtId="0" fontId="29" fillId="3" borderId="0" xfId="120" applyFont="1" applyFill="1" applyBorder="1" applyAlignment="1" applyProtection="1">
      <alignment vertical="top"/>
      <protection locked="0"/>
    </xf>
    <xf numFmtId="177" fontId="29" fillId="3" borderId="0" xfId="16" applyNumberFormat="1" applyFill="1" applyBorder="1" applyAlignment="1" applyProtection="1">
      <alignment vertical="top"/>
      <protection locked="0"/>
    </xf>
    <xf numFmtId="0" fontId="25" fillId="3" borderId="0" xfId="0" applyFont="1" applyFill="1" applyBorder="1" applyAlignment="1">
      <alignment vertical="center"/>
    </xf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183" fontId="27" fillId="0" borderId="0" xfId="0" applyNumberFormat="1" applyFont="1" applyBorder="1" applyAlignment="1">
      <alignment vertical="top"/>
    </xf>
    <xf numFmtId="0" fontId="28" fillId="3" borderId="0" xfId="0" applyFont="1" applyFill="1" applyBorder="1" applyAlignment="1">
      <alignment vertical="center"/>
    </xf>
    <xf numFmtId="182" fontId="28" fillId="3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left"/>
    </xf>
    <xf numFmtId="0" fontId="35" fillId="2" borderId="0" xfId="0" applyFont="1" applyFill="1" applyBorder="1" applyAlignment="1"/>
    <xf numFmtId="179" fontId="32" fillId="2" borderId="0" xfId="0" applyNumberFormat="1" applyFont="1" applyFill="1" applyBorder="1" applyAlignment="1"/>
    <xf numFmtId="178" fontId="5" fillId="3" borderId="0" xfId="3" applyFont="1" applyFill="1"/>
    <xf numFmtId="183" fontId="27" fillId="0" borderId="0" xfId="0" applyNumberFormat="1" applyFont="1"/>
    <xf numFmtId="177" fontId="27" fillId="0" borderId="0" xfId="0" applyNumberFormat="1" applyFont="1" applyAlignment="1">
      <alignment vertical="top"/>
    </xf>
    <xf numFmtId="183" fontId="0" fillId="0" borderId="0" xfId="0" applyNumberFormat="1"/>
    <xf numFmtId="0" fontId="27" fillId="0" borderId="0" xfId="0" applyFont="1"/>
    <xf numFmtId="178" fontId="5" fillId="3" borderId="1" xfId="3" applyFont="1" applyFill="1" applyBorder="1" applyAlignment="1" applyProtection="1">
      <alignment vertical="top"/>
      <protection locked="0"/>
    </xf>
    <xf numFmtId="178" fontId="5" fillId="3" borderId="1" xfId="3" applyFont="1" applyFill="1" applyBorder="1" applyAlignment="1">
      <alignment vertical="top"/>
    </xf>
    <xf numFmtId="177" fontId="29" fillId="3" borderId="0" xfId="105" applyNumberFormat="1" applyFont="1" applyFill="1" applyBorder="1" applyAlignment="1" applyProtection="1">
      <alignment vertical="top"/>
      <protection locked="0"/>
    </xf>
    <xf numFmtId="0" fontId="29" fillId="3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178" fontId="0" fillId="0" borderId="0" xfId="3" applyBorder="1"/>
    <xf numFmtId="1" fontId="27" fillId="0" borderId="0" xfId="0" applyNumberFormat="1" applyFont="1" applyBorder="1" applyAlignment="1" applyProtection="1">
      <alignment vertical="top"/>
      <protection locked="0"/>
    </xf>
    <xf numFmtId="0" fontId="27" fillId="0" borderId="0" xfId="0" applyFont="1" applyBorder="1"/>
    <xf numFmtId="0" fontId="38" fillId="0" borderId="0" xfId="0" applyFont="1" applyBorder="1" applyAlignment="1">
      <alignment horizontal="right"/>
    </xf>
    <xf numFmtId="178" fontId="39" fillId="0" borderId="0" xfId="3" applyFont="1" applyBorder="1"/>
    <xf numFmtId="1" fontId="29" fillId="3" borderId="0" xfId="41" applyNumberFormat="1" applyFont="1" applyFill="1" applyBorder="1" applyAlignment="1" applyProtection="1">
      <alignment vertical="top"/>
      <protection locked="0"/>
    </xf>
    <xf numFmtId="0" fontId="28" fillId="3" borderId="0" xfId="0" applyFont="1" applyFill="1" applyBorder="1" applyAlignment="1">
      <alignment horizontal="right" vertical="center"/>
    </xf>
    <xf numFmtId="176" fontId="28" fillId="3" borderId="0" xfId="3" applyNumberFormat="1" applyFont="1" applyFill="1" applyBorder="1" applyAlignment="1">
      <alignment vertical="center"/>
    </xf>
    <xf numFmtId="176" fontId="0" fillId="0" borderId="0" xfId="0" applyNumberFormat="1"/>
    <xf numFmtId="2" fontId="27" fillId="0" borderId="0" xfId="31" applyNumberFormat="1" applyAlignment="1">
      <alignment vertical="top"/>
    </xf>
    <xf numFmtId="2" fontId="27" fillId="0" borderId="0" xfId="27" applyNumberFormat="1" applyAlignment="1">
      <alignment vertical="top"/>
    </xf>
    <xf numFmtId="2" fontId="0" fillId="3" borderId="0" xfId="0" applyNumberFormat="1" applyFill="1"/>
    <xf numFmtId="2" fontId="0" fillId="0" borderId="0" xfId="0" applyNumberFormat="1"/>
    <xf numFmtId="176" fontId="0" fillId="0" borderId="0" xfId="65" applyFont="1"/>
    <xf numFmtId="176" fontId="0" fillId="0" borderId="0" xfId="73" applyFont="1"/>
    <xf numFmtId="2" fontId="35" fillId="0" borderId="0" xfId="0" applyNumberFormat="1" applyFont="1" applyFill="1" applyBorder="1" applyAlignment="1"/>
    <xf numFmtId="2" fontId="33" fillId="0" borderId="0" xfId="0" applyNumberFormat="1" applyFont="1" applyFill="1" applyBorder="1" applyAlignment="1"/>
    <xf numFmtId="181" fontId="30" fillId="0" borderId="0" xfId="0" applyNumberFormat="1" applyFont="1" applyFill="1" applyBorder="1" applyAlignment="1"/>
    <xf numFmtId="181" fontId="32" fillId="0" borderId="0" xfId="0" applyNumberFormat="1" applyFont="1" applyFill="1" applyBorder="1" applyAlignment="1"/>
    <xf numFmtId="2" fontId="27" fillId="2" borderId="0" xfId="31" applyNumberFormat="1" applyFill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0" fontId="27" fillId="2" borderId="0" xfId="127" applyFill="1" applyAlignment="1">
      <alignment vertical="top"/>
    </xf>
    <xf numFmtId="2" fontId="27" fillId="2" borderId="0" xfId="27" applyNumberFormat="1" applyFill="1" applyAlignment="1" applyProtection="1">
      <alignment vertical="top"/>
      <protection locked="0"/>
    </xf>
    <xf numFmtId="0" fontId="27" fillId="0" borderId="0" xfId="27"/>
    <xf numFmtId="0" fontId="27" fillId="0" borderId="0" xfId="27" applyAlignment="1">
      <alignment vertical="top"/>
    </xf>
    <xf numFmtId="176" fontId="27" fillId="2" borderId="0" xfId="65" applyFill="1" applyAlignment="1" applyProtection="1">
      <alignment vertical="top"/>
      <protection locked="0"/>
    </xf>
    <xf numFmtId="176" fontId="27" fillId="3" borderId="0" xfId="73" applyFill="1" applyAlignment="1" applyProtection="1">
      <alignment vertical="top"/>
      <protection locked="0"/>
    </xf>
    <xf numFmtId="43" fontId="30" fillId="2" borderId="0" xfId="71" applyFont="1" applyFill="1" applyBorder="1" applyAlignment="1" applyProtection="1">
      <alignment vertical="top"/>
      <protection locked="0"/>
    </xf>
    <xf numFmtId="2" fontId="30" fillId="0" borderId="0" xfId="0" applyNumberFormat="1" applyFont="1" applyFill="1" applyBorder="1" applyAlignment="1" applyProtection="1">
      <alignment vertical="top"/>
      <protection locked="0"/>
    </xf>
    <xf numFmtId="43" fontId="34" fillId="2" borderId="0" xfId="71" applyFont="1" applyFill="1" applyBorder="1" applyAlignment="1" applyProtection="1">
      <alignment vertical="top"/>
      <protection locked="0"/>
    </xf>
    <xf numFmtId="2" fontId="36" fillId="0" borderId="0" xfId="0" applyNumberFormat="1" applyFont="1" applyFill="1" applyBorder="1" applyAlignment="1" applyProtection="1">
      <alignment vertical="top"/>
      <protection locked="0"/>
    </xf>
    <xf numFmtId="0" fontId="0" fillId="3" borderId="0" xfId="0" applyFill="1"/>
    <xf numFmtId="0" fontId="27" fillId="0" borderId="0" xfId="128"/>
    <xf numFmtId="176" fontId="27" fillId="3" borderId="0" xfId="65" applyFill="1" applyAlignment="1" applyProtection="1">
      <alignment vertical="top"/>
      <protection locked="0"/>
    </xf>
    <xf numFmtId="0" fontId="27" fillId="0" borderId="0" xfId="80"/>
    <xf numFmtId="1" fontId="40" fillId="3" borderId="0" xfId="0" applyNumberFormat="1" applyFont="1" applyFill="1" applyBorder="1" applyAlignment="1">
      <alignment horizontal="right"/>
    </xf>
    <xf numFmtId="177" fontId="29" fillId="3" borderId="0" xfId="0" applyNumberFormat="1" applyFont="1" applyFill="1" applyBorder="1" applyAlignment="1" applyProtection="1">
      <alignment vertical="top"/>
      <protection locked="0"/>
    </xf>
    <xf numFmtId="177" fontId="34" fillId="3" borderId="0" xfId="105" applyNumberFormat="1" applyFont="1" applyFill="1" applyBorder="1" applyAlignment="1" applyProtection="1">
      <alignment vertical="top"/>
      <protection locked="0"/>
    </xf>
    <xf numFmtId="0" fontId="29" fillId="3" borderId="0" xfId="0" applyFont="1" applyFill="1" applyBorder="1" applyAlignment="1"/>
    <xf numFmtId="1" fontId="29" fillId="3" borderId="0" xfId="0" applyNumberFormat="1" applyFont="1" applyFill="1" applyBorder="1" applyAlignment="1"/>
    <xf numFmtId="183" fontId="29" fillId="3" borderId="0" xfId="0" applyNumberFormat="1" applyFont="1" applyFill="1" applyBorder="1" applyAlignment="1"/>
    <xf numFmtId="0" fontId="41" fillId="3" borderId="0" xfId="0" applyFont="1" applyFill="1" applyBorder="1" applyAlignment="1"/>
    <xf numFmtId="1" fontId="29" fillId="3" borderId="0" xfId="3" applyNumberFormat="1" applyFont="1" applyFill="1" applyBorder="1"/>
    <xf numFmtId="177" fontId="29" fillId="3" borderId="0" xfId="0" applyNumberFormat="1" applyFont="1" applyFill="1" applyBorder="1" applyAlignment="1">
      <alignment vertical="top"/>
    </xf>
    <xf numFmtId="0" fontId="38" fillId="3" borderId="0" xfId="0" applyFont="1" applyFill="1" applyBorder="1"/>
    <xf numFmtId="0" fontId="27" fillId="3" borderId="0" xfId="0" applyFont="1" applyFill="1" applyBorder="1" applyAlignment="1">
      <alignment vertical="top"/>
    </xf>
    <xf numFmtId="0" fontId="38" fillId="3" borderId="2" xfId="0" applyFont="1" applyFill="1" applyBorder="1"/>
    <xf numFmtId="0" fontId="27" fillId="3" borderId="0" xfId="0" applyFont="1" applyFill="1" applyBorder="1"/>
    <xf numFmtId="1" fontId="38" fillId="3" borderId="0" xfId="0" applyNumberFormat="1" applyFont="1" applyFill="1" applyBorder="1" applyAlignment="1">
      <alignment horizontal="left"/>
    </xf>
    <xf numFmtId="183" fontId="38" fillId="3" borderId="0" xfId="0" applyNumberFormat="1" applyFont="1" applyFill="1" applyBorder="1"/>
    <xf numFmtId="0" fontId="38" fillId="3" borderId="1" xfId="0" applyFont="1" applyFill="1" applyBorder="1"/>
    <xf numFmtId="0" fontId="27" fillId="0" borderId="1" xfId="0" applyFont="1" applyBorder="1" applyAlignment="1">
      <alignment vertical="top"/>
    </xf>
    <xf numFmtId="1" fontId="38" fillId="0" borderId="0" xfId="0" applyNumberFormat="1" applyFont="1" applyBorder="1" applyAlignment="1">
      <alignment horizontal="left"/>
    </xf>
    <xf numFmtId="183" fontId="38" fillId="0" borderId="0" xfId="0" applyNumberFormat="1" applyFont="1" applyBorder="1"/>
    <xf numFmtId="0" fontId="38" fillId="0" borderId="1" xfId="0" applyFont="1" applyBorder="1"/>
    <xf numFmtId="0" fontId="38" fillId="3" borderId="0" xfId="0" applyFont="1" applyFill="1" applyBorder="1" applyAlignment="1">
      <alignment vertical="top"/>
    </xf>
    <xf numFmtId="0" fontId="38" fillId="3" borderId="0" xfId="0" applyFont="1" applyFill="1" applyBorder="1" applyAlignment="1">
      <alignment horizontal="left"/>
    </xf>
    <xf numFmtId="179" fontId="38" fillId="3" borderId="0" xfId="0" applyNumberFormat="1" applyFont="1" applyFill="1" applyBorder="1"/>
    <xf numFmtId="0" fontId="38" fillId="3" borderId="1" xfId="0" applyFont="1" applyFill="1" applyBorder="1" applyAlignment="1">
      <alignment vertical="top"/>
    </xf>
    <xf numFmtId="0" fontId="38" fillId="2" borderId="0" xfId="0" applyFont="1" applyFill="1" applyBorder="1"/>
    <xf numFmtId="0" fontId="38" fillId="0" borderId="0" xfId="0" applyFont="1" applyBorder="1" applyAlignment="1">
      <alignment vertical="top"/>
    </xf>
    <xf numFmtId="179" fontId="38" fillId="0" borderId="0" xfId="0" applyNumberFormat="1" applyFont="1" applyBorder="1"/>
    <xf numFmtId="0" fontId="27" fillId="3" borderId="0" xfId="105" applyFont="1" applyFill="1" applyBorder="1" applyAlignment="1" applyProtection="1">
      <alignment vertical="top"/>
      <protection locked="0"/>
    </xf>
    <xf numFmtId="177" fontId="38" fillId="3" borderId="0" xfId="0" applyNumberFormat="1" applyFont="1" applyFill="1" applyBorder="1"/>
    <xf numFmtId="0" fontId="38" fillId="3" borderId="0" xfId="22" applyFont="1" applyFill="1" applyBorder="1"/>
    <xf numFmtId="0" fontId="25" fillId="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top"/>
    </xf>
    <xf numFmtId="0" fontId="27" fillId="2" borderId="1" xfId="0" applyFont="1" applyFill="1" applyBorder="1" applyAlignment="1">
      <alignment vertical="top"/>
    </xf>
    <xf numFmtId="0" fontId="27" fillId="2" borderId="0" xfId="92" applyFill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0" fontId="27" fillId="2" borderId="0" xfId="0" applyFont="1" applyFill="1" applyBorder="1" applyAlignment="1">
      <alignment vertical="top"/>
    </xf>
    <xf numFmtId="177" fontId="27" fillId="2" borderId="0" xfId="0" applyNumberFormat="1" applyFont="1" applyFill="1" applyBorder="1" applyAlignment="1">
      <alignment vertical="top"/>
    </xf>
    <xf numFmtId="0" fontId="25" fillId="3" borderId="1" xfId="0" applyFont="1" applyFill="1" applyBorder="1" applyAlignment="1">
      <alignment vertical="center"/>
    </xf>
    <xf numFmtId="176" fontId="29" fillId="3" borderId="0" xfId="3" applyNumberFormat="1" applyFont="1" applyFill="1" applyBorder="1"/>
    <xf numFmtId="177" fontId="29" fillId="3" borderId="0" xfId="110" applyNumberFormat="1" applyFont="1" applyFill="1" applyBorder="1" applyAlignment="1" applyProtection="1">
      <alignment vertical="top"/>
      <protection locked="0"/>
    </xf>
    <xf numFmtId="0" fontId="29" fillId="3" borderId="0" xfId="0" applyFont="1" applyFill="1" applyBorder="1" applyAlignment="1">
      <alignment horizontal="right"/>
    </xf>
    <xf numFmtId="176" fontId="29" fillId="3" borderId="0" xfId="65" applyFont="1" applyFill="1" applyBorder="1"/>
    <xf numFmtId="2" fontId="29" fillId="3" borderId="0" xfId="0" applyNumberFormat="1" applyFont="1" applyFill="1" applyBorder="1" applyAlignment="1" applyProtection="1">
      <alignment horizontal="right" vertical="top"/>
      <protection locked="0"/>
    </xf>
    <xf numFmtId="0" fontId="29" fillId="3" borderId="0" xfId="126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top"/>
    </xf>
    <xf numFmtId="178" fontId="38" fillId="3" borderId="0" xfId="3" applyFont="1" applyFill="1" applyBorder="1"/>
    <xf numFmtId="176" fontId="38" fillId="0" borderId="0" xfId="65" applyFont="1" applyBorder="1"/>
    <xf numFmtId="0" fontId="38" fillId="3" borderId="0" xfId="0" applyFont="1" applyFill="1" applyBorder="1" applyAlignment="1">
      <alignment horizontal="right"/>
    </xf>
    <xf numFmtId="178" fontId="27" fillId="3" borderId="0" xfId="3" applyFont="1" applyFill="1" applyBorder="1"/>
    <xf numFmtId="178" fontId="38" fillId="0" borderId="0" xfId="3" applyFont="1" applyBorder="1"/>
    <xf numFmtId="0" fontId="27" fillId="0" borderId="0" xfId="0" applyFont="1" applyBorder="1" applyAlignment="1">
      <alignment horizontal="right" vertical="top"/>
    </xf>
    <xf numFmtId="0" fontId="27" fillId="2" borderId="0" xfId="77" applyFill="1" applyBorder="1"/>
    <xf numFmtId="0" fontId="42" fillId="0" borderId="0" xfId="0" applyFont="1" applyBorder="1" applyAlignment="1">
      <alignment horizontal="right"/>
    </xf>
    <xf numFmtId="176" fontId="0" fillId="0" borderId="0" xfId="73" applyFont="1" applyBorder="1"/>
    <xf numFmtId="1" fontId="25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horizontal="right" vertical="center"/>
    </xf>
    <xf numFmtId="176" fontId="25" fillId="3" borderId="0" xfId="0" applyNumberFormat="1" applyFont="1" applyFill="1" applyBorder="1" applyAlignment="1">
      <alignment vertical="center"/>
    </xf>
    <xf numFmtId="1" fontId="27" fillId="0" borderId="0" xfId="0" applyNumberFormat="1" applyFont="1" applyAlignment="1">
      <alignment vertical="top"/>
    </xf>
    <xf numFmtId="181" fontId="0" fillId="0" borderId="0" xfId="65" applyNumberFormat="1" applyFont="1"/>
    <xf numFmtId="181" fontId="0" fillId="0" borderId="0" xfId="0" applyNumberFormat="1"/>
    <xf numFmtId="1" fontId="0" fillId="0" borderId="0" xfId="0" applyNumberFormat="1"/>
    <xf numFmtId="2" fontId="27" fillId="0" borderId="0" xfId="0" applyNumberFormat="1" applyFont="1"/>
    <xf numFmtId="1" fontId="27" fillId="0" borderId="0" xfId="0" applyNumberFormat="1" applyFont="1"/>
    <xf numFmtId="0" fontId="27" fillId="3" borderId="0" xfId="81" applyFill="1" applyAlignment="1">
      <alignment vertical="top"/>
    </xf>
    <xf numFmtId="0" fontId="27" fillId="0" borderId="0" xfId="81" applyAlignment="1">
      <alignment vertical="top"/>
    </xf>
    <xf numFmtId="0" fontId="27" fillId="0" borderId="0" xfId="120" applyAlignment="1" applyProtection="1">
      <alignment vertical="top"/>
      <protection locked="0"/>
    </xf>
    <xf numFmtId="0" fontId="27" fillId="3" borderId="0" xfId="120" applyFill="1" applyAlignment="1" applyProtection="1">
      <alignment vertical="top"/>
      <protection locked="0"/>
    </xf>
    <xf numFmtId="0" fontId="43" fillId="3" borderId="0" xfId="0" applyFont="1" applyFill="1" applyAlignment="1">
      <alignment horizontal="left"/>
    </xf>
    <xf numFmtId="0" fontId="27" fillId="3" borderId="0" xfId="0" applyFont="1" applyFill="1" applyAlignment="1">
      <alignment vertical="top"/>
    </xf>
    <xf numFmtId="0" fontId="4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5" fillId="0" borderId="14" xfId="0" applyFont="1" applyBorder="1"/>
    <xf numFmtId="0" fontId="45" fillId="0" borderId="18" xfId="0" applyFont="1" applyBorder="1"/>
    <xf numFmtId="0" fontId="45" fillId="0" borderId="15" xfId="0" applyFont="1" applyBorder="1"/>
    <xf numFmtId="0" fontId="45" fillId="0" borderId="14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58" fontId="45" fillId="0" borderId="0" xfId="0" applyNumberFormat="1" applyFont="1"/>
    <xf numFmtId="0" fontId="45" fillId="0" borderId="19" xfId="0" applyFont="1" applyBorder="1"/>
    <xf numFmtId="0" fontId="45" fillId="0" borderId="0" xfId="0" applyFont="1" applyAlignment="1">
      <alignment vertical="center"/>
    </xf>
    <xf numFmtId="0" fontId="15" fillId="0" borderId="14" xfId="0" applyFont="1" applyBorder="1"/>
    <xf numFmtId="0" fontId="15" fillId="0" borderId="18" xfId="0" applyFont="1" applyBorder="1"/>
    <xf numFmtId="0" fontId="15" fillId="0" borderId="15" xfId="0" applyFont="1" applyBorder="1"/>
    <xf numFmtId="0" fontId="1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87" fontId="1" fillId="0" borderId="14" xfId="0" applyNumberFormat="1" applyFont="1" applyFill="1" applyBorder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186" fontId="0" fillId="0" borderId="1" xfId="3" applyNumberFormat="1" applyFont="1" applyBorder="1"/>
    <xf numFmtId="37" fontId="45" fillId="0" borderId="0" xfId="3" applyNumberFormat="1" applyFont="1" applyAlignment="1">
      <alignment vertical="center" wrapText="1"/>
    </xf>
    <xf numFmtId="186" fontId="15" fillId="0" borderId="1" xfId="3" applyNumberFormat="1" applyFont="1" applyBorder="1" applyAlignment="1">
      <alignment vertical="center" wrapText="1"/>
    </xf>
    <xf numFmtId="0" fontId="46" fillId="0" borderId="1" xfId="0" applyFont="1" applyBorder="1" applyAlignment="1">
      <alignment horizontal="center"/>
    </xf>
    <xf numFmtId="186" fontId="46" fillId="0" borderId="1" xfId="3" applyNumberFormat="1" applyFont="1" applyBorder="1" applyAlignment="1">
      <alignment horizontal="center"/>
    </xf>
    <xf numFmtId="186" fontId="45" fillId="0" borderId="0" xfId="3" applyNumberFormat="1" applyFont="1"/>
    <xf numFmtId="0" fontId="45" fillId="0" borderId="15" xfId="0" applyFont="1" applyBorder="1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center"/>
    </xf>
    <xf numFmtId="0" fontId="12" fillId="0" borderId="15" xfId="0" applyFont="1" applyBorder="1" applyAlignment="1">
      <alignment horizontal="center"/>
    </xf>
    <xf numFmtId="0" fontId="48" fillId="0" borderId="0" xfId="0" applyFont="1"/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1" fontId="45" fillId="0" borderId="0" xfId="0" applyNumberFormat="1" applyFont="1"/>
    <xf numFmtId="0" fontId="1" fillId="0" borderId="15" xfId="0" applyFont="1" applyBorder="1" applyAlignment="1">
      <alignment horizontal="center"/>
    </xf>
    <xf numFmtId="186" fontId="38" fillId="0" borderId="0" xfId="3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87" fontId="1" fillId="0" borderId="15" xfId="0" applyNumberFormat="1" applyFont="1" applyFill="1" applyBorder="1" applyAlignment="1">
      <alignment horizontal="center"/>
    </xf>
    <xf numFmtId="1" fontId="45" fillId="0" borderId="0" xfId="0" applyNumberFormat="1" applyFont="1"/>
    <xf numFmtId="181" fontId="38" fillId="0" borderId="0" xfId="3" applyNumberFormat="1" applyFont="1" applyAlignment="1">
      <alignment horizontal="center"/>
    </xf>
    <xf numFmtId="181" fontId="1" fillId="0" borderId="0" xfId="3" applyNumberFormat="1" applyFont="1" applyAlignment="1">
      <alignment horizontal="center"/>
    </xf>
    <xf numFmtId="0" fontId="49" fillId="0" borderId="0" xfId="0" applyFont="1"/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37" fontId="15" fillId="0" borderId="0" xfId="3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178" fontId="0" fillId="0" borderId="0" xfId="3"/>
    <xf numFmtId="0" fontId="46" fillId="0" borderId="0" xfId="0" applyFont="1" applyBorder="1" applyAlignment="1">
      <alignment horizontal="center"/>
    </xf>
    <xf numFmtId="37" fontId="15" fillId="0" borderId="0" xfId="3" applyNumberFormat="1" applyFont="1" applyBorder="1" applyAlignment="1">
      <alignment vertical="center" wrapText="1"/>
    </xf>
    <xf numFmtId="37" fontId="45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37" fontId="15" fillId="0" borderId="0" xfId="3" applyNumberFormat="1" applyFont="1" applyAlignment="1">
      <alignment horizontal="center" vertical="center" wrapText="1"/>
    </xf>
    <xf numFmtId="37" fontId="0" fillId="0" borderId="0" xfId="0" applyNumberForma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37" fontId="15" fillId="0" borderId="1" xfId="3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37" fontId="15" fillId="0" borderId="14" xfId="3" applyNumberFormat="1" applyFont="1" applyBorder="1" applyAlignment="1">
      <alignment horizontal="center" vertical="center" wrapText="1"/>
    </xf>
    <xf numFmtId="37" fontId="15" fillId="0" borderId="15" xfId="3" applyNumberFormat="1" applyFont="1" applyBorder="1" applyAlignment="1">
      <alignment horizontal="center" vertical="center" wrapText="1"/>
    </xf>
    <xf numFmtId="37" fontId="45" fillId="0" borderId="1" xfId="3" applyNumberFormat="1" applyFont="1" applyBorder="1" applyAlignment="1">
      <alignment vertical="center"/>
    </xf>
    <xf numFmtId="0" fontId="45" fillId="0" borderId="23" xfId="0" applyFont="1" applyBorder="1" applyAlignment="1">
      <alignment horizontal="left"/>
    </xf>
    <xf numFmtId="0" fontId="45" fillId="0" borderId="12" xfId="0" applyFont="1" applyBorder="1"/>
    <xf numFmtId="178" fontId="0" fillId="0" borderId="1" xfId="3" applyFont="1" applyBorder="1" applyAlignment="1">
      <alignment vertical="center"/>
    </xf>
    <xf numFmtId="178" fontId="0" fillId="0" borderId="1" xfId="3" applyFont="1" applyBorder="1"/>
    <xf numFmtId="0" fontId="45" fillId="0" borderId="15" xfId="0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center"/>
    </xf>
    <xf numFmtId="0" fontId="45" fillId="0" borderId="14" xfId="0" applyFont="1" applyBorder="1" applyAlignment="1">
      <alignment vertical="center"/>
    </xf>
    <xf numFmtId="0" fontId="38" fillId="0" borderId="0" xfId="0" applyFont="1"/>
    <xf numFmtId="184" fontId="45" fillId="0" borderId="0" xfId="0" applyNumberFormat="1" applyFont="1"/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3" fontId="46" fillId="0" borderId="1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46" fillId="0" borderId="3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0" fillId="6" borderId="36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7" borderId="25" xfId="0" applyFont="1" applyFill="1" applyBorder="1" applyAlignment="1">
      <alignment horizontal="center" vertical="center"/>
    </xf>
    <xf numFmtId="0" fontId="51" fillId="5" borderId="25" xfId="0" applyFont="1" applyFill="1" applyBorder="1" applyAlignment="1">
      <alignment horizontal="center" vertical="center"/>
    </xf>
    <xf numFmtId="0" fontId="51" fillId="8" borderId="25" xfId="0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3" fontId="46" fillId="0" borderId="52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6" fillId="0" borderId="56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indent="5"/>
    </xf>
    <xf numFmtId="0" fontId="15" fillId="0" borderId="57" xfId="0" applyFont="1" applyBorder="1" applyAlignment="1">
      <alignment horizontal="center" vertical="center"/>
    </xf>
    <xf numFmtId="0" fontId="50" fillId="6" borderId="55" xfId="0" applyFont="1" applyFill="1" applyBorder="1" applyAlignment="1">
      <alignment horizontal="center" vertical="center"/>
    </xf>
    <xf numFmtId="0" fontId="51" fillId="8" borderId="58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50" fillId="0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20" fillId="0" borderId="1" xfId="3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/>
    <xf numFmtId="186" fontId="15" fillId="0" borderId="0" xfId="0" applyNumberFormat="1" applyFont="1"/>
    <xf numFmtId="0" fontId="15" fillId="0" borderId="14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186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5" fontId="15" fillId="0" borderId="14" xfId="3" applyNumberFormat="1" applyFont="1" applyBorder="1" applyAlignment="1">
      <alignment horizontal="center" vertical="top" wrapText="1"/>
    </xf>
    <xf numFmtId="185" fontId="15" fillId="0" borderId="15" xfId="3" applyNumberFormat="1" applyFont="1" applyBorder="1" applyAlignment="1">
      <alignment horizontal="center" vertical="top" wrapText="1"/>
    </xf>
    <xf numFmtId="178" fontId="15" fillId="0" borderId="1" xfId="3" applyFont="1" applyBorder="1" applyAlignment="1">
      <alignment horizontal="center" vertical="center" wrapText="1"/>
    </xf>
    <xf numFmtId="0" fontId="20" fillId="0" borderId="0" xfId="0" applyFont="1"/>
    <xf numFmtId="0" fontId="46" fillId="0" borderId="0" xfId="0" applyFont="1"/>
    <xf numFmtId="0" fontId="15" fillId="0" borderId="0" xfId="0" applyFont="1" applyAlignment="1">
      <alignment horizontal="left" vertical="center" wrapText="1"/>
    </xf>
    <xf numFmtId="186" fontId="15" fillId="0" borderId="1" xfId="3" applyNumberFormat="1" applyFont="1" applyBorder="1"/>
    <xf numFmtId="186" fontId="15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 quotePrefix="1">
      <alignment horizontal="left" vertical="center"/>
    </xf>
    <xf numFmtId="0" fontId="9" fillId="3" borderId="1" xfId="0" applyFont="1" applyFill="1" applyBorder="1" applyAlignment="1" quotePrefix="1">
      <alignment horizontal="right" vertical="top"/>
    </xf>
    <xf numFmtId="0" fontId="5" fillId="3" borderId="1" xfId="0" applyFont="1" applyFill="1" applyBorder="1" applyAlignment="1" quotePrefix="1">
      <alignment horizontal="right"/>
    </xf>
    <xf numFmtId="0" fontId="9" fillId="3" borderId="1" xfId="0" applyFont="1" applyFill="1" applyBorder="1" applyAlignment="1" quotePrefix="1">
      <alignment horizontal="right"/>
    </xf>
  </cellXfs>
  <cellStyles count="132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Heading 2" xfId="9" builtinId="17"/>
    <cellStyle name="Normal 139" xfId="10"/>
    <cellStyle name="Check Cell" xfId="11" builtinId="23"/>
    <cellStyle name="Note" xfId="12" builtinId="10"/>
    <cellStyle name="Comma 18" xfId="13"/>
    <cellStyle name="Hyperlink" xfId="14" builtinId="8"/>
    <cellStyle name="Followed Hyperlink" xfId="15" builtinId="9"/>
    <cellStyle name="Normal 63" xfId="16"/>
    <cellStyle name="60% - Accent4" xfId="17" builtinId="44"/>
    <cellStyle name="40% - Accent3" xfId="18" builtinId="39"/>
    <cellStyle name="Warning Text" xfId="19" builtinId="11"/>
    <cellStyle name="40% - Accent2" xfId="20" builtinId="35"/>
    <cellStyle name="Normal 2 52" xfId="21"/>
    <cellStyle name="Normal 136 3" xfId="22"/>
    <cellStyle name="Title" xfId="23" builtinId="15"/>
    <cellStyle name="CExplanatory Text" xfId="24" builtinId="53"/>
    <cellStyle name="Normal 74 3" xfId="25"/>
    <cellStyle name="Heading 1" xfId="26" builtinId="16"/>
    <cellStyle name="Normal 143" xfId="27"/>
    <cellStyle name="Comma 48" xfId="28"/>
    <cellStyle name="Heading 3" xfId="29" builtinId="18"/>
    <cellStyle name="Normal 145" xfId="30"/>
    <cellStyle name="Normal 10 2" xfId="31"/>
    <cellStyle name="Heading 4" xfId="32" builtinId="19"/>
    <cellStyle name="Input" xfId="33" builtinId="20"/>
    <cellStyle name="Normal 83" xfId="34"/>
    <cellStyle name="Normal 78" xfId="35"/>
    <cellStyle name="Good" xfId="36" builtinId="26"/>
    <cellStyle name="Normal 62" xfId="37"/>
    <cellStyle name="60% - Accent3" xfId="38" builtinId="40"/>
    <cellStyle name="Output" xfId="39" builtinId="21"/>
    <cellStyle name="Calculation" xfId="40" builtinId="22"/>
    <cellStyle name="Normal 84 2 2 2" xfId="41"/>
    <cellStyle name="20% - Accent1" xfId="42" builtinId="30"/>
    <cellStyle name="Linked Cell" xfId="43" builtinId="24"/>
    <cellStyle name="Total" xfId="44" builtinId="25"/>
    <cellStyle name="Bad" xfId="45" builtinId="27"/>
    <cellStyle name="Neutral" xfId="46" builtinId="28"/>
    <cellStyle name="Accent1" xfId="47" builtinId="29"/>
    <cellStyle name="20% - Accent5" xfId="48" builtinId="46"/>
    <cellStyle name="60% - Accent1" xfId="49" builtinId="32"/>
    <cellStyle name="Accent2" xfId="50" builtinId="33"/>
    <cellStyle name="20% - Accent2" xfId="51" builtinId="34"/>
    <cellStyle name="20% - Accent6" xfId="52" builtinId="50"/>
    <cellStyle name="60% - Accent2" xfId="53" builtinId="36"/>
    <cellStyle name="Accent3" xfId="54" builtinId="37"/>
    <cellStyle name="20% - Accent3" xfId="55" builtinId="38"/>
    <cellStyle name="Accent4" xfId="56" builtinId="41"/>
    <cellStyle name="20% - Accent4" xfId="57" builtinId="42"/>
    <cellStyle name="40% - Accent4" xfId="58" builtinId="43"/>
    <cellStyle name="Accent5" xfId="59" builtinId="45"/>
    <cellStyle name="40% - Accent5" xfId="60" builtinId="47"/>
    <cellStyle name="60% - Accent5" xfId="61" builtinId="48"/>
    <cellStyle name="Accent6" xfId="62" builtinId="49"/>
    <cellStyle name="40% - Accent6" xfId="63" builtinId="51"/>
    <cellStyle name="60% - Accent6" xfId="64" builtinId="52"/>
    <cellStyle name="Comma 11" xfId="65"/>
    <cellStyle name="Comma 37" xfId="66"/>
    <cellStyle name="Comma 29" xfId="67"/>
    <cellStyle name="Comma 38" xfId="68"/>
    <cellStyle name="Comma 4 2 2 2 2" xfId="69"/>
    <cellStyle name="Comma 35" xfId="70"/>
    <cellStyle name="Comma 36" xfId="71"/>
    <cellStyle name="Normal 49" xfId="72"/>
    <cellStyle name="Comma 11 2 2 2" xfId="73"/>
    <cellStyle name="Comma 25" xfId="74"/>
    <cellStyle name="Comma 4" xfId="75"/>
    <cellStyle name="Comma 9" xfId="76"/>
    <cellStyle name="Normal 10" xfId="77"/>
    <cellStyle name="Normal 10 2 2 2 2" xfId="78"/>
    <cellStyle name="Normal 104" xfId="79"/>
    <cellStyle name="Normal 109" xfId="80"/>
    <cellStyle name="Normal 110" xfId="81"/>
    <cellStyle name="Normal 112" xfId="82"/>
    <cellStyle name="Normal 115 2" xfId="83"/>
    <cellStyle name="Normal 12" xfId="84"/>
    <cellStyle name="Normal 12 7" xfId="85"/>
    <cellStyle name="Normal 132" xfId="86"/>
    <cellStyle name="Normal 137" xfId="87"/>
    <cellStyle name="Normal 142" xfId="88"/>
    <cellStyle name="Normal 140" xfId="89"/>
    <cellStyle name="Normal 147" xfId="90"/>
    <cellStyle name="Normal 149" xfId="91"/>
    <cellStyle name="Normal 178" xfId="92"/>
    <cellStyle name="Normal 3" xfId="93"/>
    <cellStyle name="Normal 3 2" xfId="94"/>
    <cellStyle name="Normal 3 2 2 2 2" xfId="95"/>
    <cellStyle name="Normal 3 2 4" xfId="96"/>
    <cellStyle name="Normal 46" xfId="97"/>
    <cellStyle name="Normal 5" xfId="98"/>
    <cellStyle name="Normal 56 2" xfId="99"/>
    <cellStyle name="Normal 61 2" xfId="100"/>
    <cellStyle name="Normal 63 2" xfId="101"/>
    <cellStyle name="Normal 63 2 2 2" xfId="102"/>
    <cellStyle name="Normal 63 3" xfId="103"/>
    <cellStyle name="Normal 64" xfId="104"/>
    <cellStyle name="Normal 65 2" xfId="105"/>
    <cellStyle name="Normal 65 2 2" xfId="106"/>
    <cellStyle name="Normal 65 2 2 2" xfId="107"/>
    <cellStyle name="Normal 65 2 3" xfId="108"/>
    <cellStyle name="Normal 7" xfId="109"/>
    <cellStyle name="Normal 74" xfId="110"/>
    <cellStyle name="Normal 74 2" xfId="111"/>
    <cellStyle name="Normal 75" xfId="112"/>
    <cellStyle name="Normal 75 14 2" xfId="113"/>
    <cellStyle name="Normal 76" xfId="114"/>
    <cellStyle name="Normal 77" xfId="115"/>
    <cellStyle name="Normal 82" xfId="116"/>
    <cellStyle name="Normal 77 10 2 2 2" xfId="117"/>
    <cellStyle name="Normal 77 10 3" xfId="118"/>
    <cellStyle name="Normal 8" xfId="119"/>
    <cellStyle name="Normal 84" xfId="120"/>
    <cellStyle name="Normal 84 2" xfId="121"/>
    <cellStyle name="Normal 85" xfId="122"/>
    <cellStyle name="Normal 90" xfId="123"/>
    <cellStyle name="Normal 85 2" xfId="124"/>
    <cellStyle name="Normal 86" xfId="125"/>
    <cellStyle name="Normal 87" xfId="126"/>
    <cellStyle name="Normal 93" xfId="127"/>
    <cellStyle name="Normal 97" xfId="128"/>
    <cellStyle name="Normal 94" xfId="129"/>
    <cellStyle name="Normal 77 10" xfId="130"/>
    <cellStyle name="Comma 12" xfId="1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samad\Desktop\SHPI Reports for 2017-2018\SHPI Reports 2018\SHPI-monthly  March 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showGridLines="0" zoomScale="110" zoomScaleNormal="110" topLeftCell="A48" workbookViewId="0">
      <selection activeCell="H57" sqref="H57"/>
    </sheetView>
  </sheetViews>
  <sheetFormatPr defaultColWidth="8.85714285714286" defaultRowHeight="14.25"/>
  <cols>
    <col min="1" max="1" width="1" style="469" customWidth="1"/>
    <col min="2" max="2" width="14.4285714285714" style="469" customWidth="1"/>
    <col min="3" max="3" width="3.14285714285714" style="469" customWidth="1"/>
    <col min="4" max="4" width="14.8571428571429" style="469" customWidth="1"/>
    <col min="5" max="5" width="15.1428571428571" style="469" customWidth="1"/>
    <col min="6" max="6" width="12.2857142857143" style="469" customWidth="1"/>
    <col min="7" max="7" width="15" style="469" customWidth="1"/>
    <col min="8" max="8" width="12" style="469" customWidth="1"/>
    <col min="9" max="9" width="12.5714285714286" style="469" customWidth="1"/>
    <col min="10" max="10" width="11.8571428571429" style="469" customWidth="1"/>
    <col min="11" max="16384" width="8.85714285714286" style="469"/>
  </cols>
  <sheetData>
    <row r="1" ht="15.6" customHeight="1" spans="1:9">
      <c r="A1" s="106"/>
      <c r="B1" s="106"/>
      <c r="C1" s="470" t="s">
        <v>0</v>
      </c>
      <c r="D1" s="470"/>
      <c r="E1" s="470"/>
      <c r="F1" s="470"/>
      <c r="G1" s="470"/>
      <c r="H1" s="470"/>
      <c r="I1" s="106"/>
    </row>
    <row r="2" spans="1:9">
      <c r="A2" s="106"/>
      <c r="B2" s="106"/>
      <c r="C2" s="106"/>
      <c r="D2" s="106"/>
      <c r="E2" s="106"/>
      <c r="F2" s="106"/>
      <c r="G2" s="106"/>
      <c r="H2" s="106"/>
      <c r="I2" s="106"/>
    </row>
    <row r="3" ht="19.5" customHeight="1" spans="1:9">
      <c r="A3" s="471" t="s">
        <v>1</v>
      </c>
      <c r="B3" s="376"/>
      <c r="C3" s="376" t="s">
        <v>2</v>
      </c>
      <c r="D3" s="467"/>
      <c r="E3" s="390"/>
      <c r="F3" s="471" t="s">
        <v>3</v>
      </c>
      <c r="G3" s="378" t="s">
        <v>4</v>
      </c>
      <c r="H3" s="378"/>
      <c r="I3" s="422"/>
    </row>
    <row r="4" spans="1:9">
      <c r="A4" s="390"/>
      <c r="B4" s="390"/>
      <c r="C4" s="390"/>
      <c r="D4" s="390"/>
      <c r="E4" s="390"/>
      <c r="F4" s="390"/>
      <c r="G4" s="390"/>
      <c r="H4" s="390"/>
      <c r="I4" s="390"/>
    </row>
    <row r="5" ht="17.25" customHeight="1" spans="1:9">
      <c r="A5" s="377" t="s">
        <v>5</v>
      </c>
      <c r="B5" s="378"/>
      <c r="C5" s="378"/>
      <c r="D5" s="422"/>
      <c r="E5" s="390"/>
      <c r="F5" s="471" t="s">
        <v>6</v>
      </c>
      <c r="G5" s="378">
        <v>2019</v>
      </c>
      <c r="H5" s="378"/>
      <c r="I5" s="422"/>
    </row>
    <row r="6" spans="1:9">
      <c r="A6" s="379"/>
      <c r="B6" s="379"/>
      <c r="C6" s="379"/>
      <c r="D6" s="379"/>
      <c r="E6" s="379"/>
      <c r="F6" s="379"/>
      <c r="G6" s="379"/>
      <c r="H6" s="379"/>
      <c r="I6" s="379"/>
    </row>
    <row r="7" spans="1:9">
      <c r="A7" s="379" t="s">
        <v>7</v>
      </c>
      <c r="B7" s="379"/>
      <c r="C7" s="379"/>
      <c r="D7" s="379"/>
      <c r="E7" s="379"/>
      <c r="F7" s="379"/>
      <c r="G7" s="379"/>
      <c r="H7" s="379"/>
      <c r="I7" s="379"/>
    </row>
    <row r="8" ht="20.25" customHeight="1" spans="1:9">
      <c r="A8" s="414" t="s">
        <v>8</v>
      </c>
      <c r="B8" s="414"/>
      <c r="C8" s="414"/>
      <c r="D8" s="414"/>
      <c r="E8" s="379" t="s">
        <v>9</v>
      </c>
      <c r="F8" s="379" t="s">
        <v>10</v>
      </c>
      <c r="G8" s="472"/>
      <c r="H8" s="379" t="s">
        <v>11</v>
      </c>
      <c r="I8" s="379"/>
    </row>
    <row r="9" spans="1:9">
      <c r="A9" s="379"/>
      <c r="B9" s="379"/>
      <c r="C9" s="379"/>
      <c r="D9" s="379"/>
      <c r="E9" s="379" t="s">
        <v>12</v>
      </c>
      <c r="F9" s="388" t="s">
        <v>13</v>
      </c>
      <c r="G9" s="379"/>
      <c r="H9" s="473"/>
      <c r="I9" s="379"/>
    </row>
    <row r="10" ht="6.75" customHeight="1" spans="1:9">
      <c r="A10" s="389"/>
      <c r="B10" s="389"/>
      <c r="C10" s="389"/>
      <c r="D10" s="389"/>
      <c r="E10" s="389"/>
      <c r="F10" s="389"/>
      <c r="G10" s="389"/>
      <c r="H10" s="389"/>
      <c r="I10" s="389"/>
    </row>
    <row r="11" ht="18.75" customHeight="1" spans="1:9">
      <c r="A11" s="106"/>
      <c r="B11" s="50" t="s">
        <v>14</v>
      </c>
      <c r="C11" s="106"/>
      <c r="D11" s="106"/>
      <c r="E11" s="106"/>
      <c r="F11" s="106"/>
      <c r="G11" s="106"/>
      <c r="H11" s="106"/>
      <c r="I11" s="106"/>
    </row>
    <row r="12" ht="18" customHeight="1" spans="1:9">
      <c r="A12" s="106" t="s">
        <v>15</v>
      </c>
      <c r="B12" s="50"/>
      <c r="C12" s="106"/>
      <c r="D12" s="106"/>
      <c r="E12" s="106"/>
      <c r="F12" s="106"/>
      <c r="G12" s="106"/>
      <c r="H12" s="106"/>
      <c r="I12" s="106"/>
    </row>
    <row r="13" customHeight="1" spans="1:9">
      <c r="A13" s="106"/>
      <c r="B13" s="474" t="s">
        <v>16</v>
      </c>
      <c r="C13" s="475"/>
      <c r="D13" s="475"/>
      <c r="E13" s="475"/>
      <c r="F13" s="476" t="s">
        <v>17</v>
      </c>
      <c r="G13" s="476"/>
      <c r="H13" s="476" t="s">
        <v>18</v>
      </c>
      <c r="I13" s="556"/>
    </row>
    <row r="14" ht="18" customHeight="1" spans="1:9">
      <c r="A14" s="379"/>
      <c r="B14" s="477" t="s">
        <v>19</v>
      </c>
      <c r="C14" s="478"/>
      <c r="D14" s="478"/>
      <c r="E14" s="479"/>
      <c r="F14" s="480">
        <v>26095</v>
      </c>
      <c r="G14" s="481"/>
      <c r="H14" s="482">
        <f>IFERROR(VLOOKUP(G3,[1]Sheet1!G2:H6,2,FALSE)," ")</f>
        <v>193100</v>
      </c>
      <c r="I14" s="557"/>
    </row>
    <row r="15" ht="27" customHeight="1" spans="1:9">
      <c r="A15" s="379"/>
      <c r="B15" s="483" t="s">
        <v>20</v>
      </c>
      <c r="C15" s="484"/>
      <c r="D15" s="484"/>
      <c r="E15" s="485"/>
      <c r="F15" s="486">
        <v>5480</v>
      </c>
      <c r="G15" s="487"/>
      <c r="H15" s="488">
        <v>36595</v>
      </c>
      <c r="I15" s="558"/>
    </row>
    <row r="16" ht="2.25" customHeight="1" spans="1:9">
      <c r="A16" s="379"/>
      <c r="B16" s="489"/>
      <c r="C16" s="490"/>
      <c r="D16" s="490"/>
      <c r="E16" s="491"/>
      <c r="F16" s="492"/>
      <c r="G16" s="493"/>
      <c r="H16" s="494"/>
      <c r="I16" s="559"/>
    </row>
    <row r="17" ht="24" customHeight="1" spans="1:9">
      <c r="A17" s="379"/>
      <c r="B17" s="495" t="s">
        <v>21</v>
      </c>
      <c r="C17" s="496"/>
      <c r="D17" s="496"/>
      <c r="E17" s="497"/>
      <c r="F17" s="401">
        <v>0</v>
      </c>
      <c r="G17" s="441"/>
      <c r="H17" s="400">
        <v>0</v>
      </c>
      <c r="I17" s="560"/>
    </row>
    <row r="18" ht="21.75" customHeight="1" spans="1:10">
      <c r="A18" s="379"/>
      <c r="B18" s="498" t="s">
        <v>22</v>
      </c>
      <c r="C18" s="499"/>
      <c r="D18" s="499"/>
      <c r="E18" s="500"/>
      <c r="F18" s="501">
        <v>5340</v>
      </c>
      <c r="G18" s="502"/>
      <c r="H18" s="503">
        <v>35667</v>
      </c>
      <c r="I18" s="561"/>
      <c r="J18" s="562"/>
    </row>
    <row r="19" ht="21.75" customHeight="1" spans="1:10">
      <c r="A19" s="379"/>
      <c r="B19" s="504" t="s">
        <v>23</v>
      </c>
      <c r="C19" s="505"/>
      <c r="D19" s="505"/>
      <c r="E19" s="506"/>
      <c r="F19" s="507">
        <v>20755</v>
      </c>
      <c r="G19" s="508"/>
      <c r="H19" s="509">
        <v>157429</v>
      </c>
      <c r="I19" s="563"/>
      <c r="J19" s="564"/>
    </row>
    <row r="20" ht="18" customHeight="1" spans="1:9">
      <c r="A20" s="379"/>
      <c r="B20" s="510" t="s">
        <v>24</v>
      </c>
      <c r="C20" s="511"/>
      <c r="D20" s="511"/>
      <c r="E20" s="512"/>
      <c r="F20" s="513">
        <v>5135</v>
      </c>
      <c r="G20" s="514"/>
      <c r="H20" s="515">
        <f>4149+92+880+10084+9573</f>
        <v>24778</v>
      </c>
      <c r="I20" s="565"/>
    </row>
    <row r="21" ht="18" customHeight="1" spans="1:9">
      <c r="A21" s="379"/>
      <c r="B21" s="516" t="s">
        <v>25</v>
      </c>
      <c r="C21" s="378"/>
      <c r="D21" s="378"/>
      <c r="E21" s="422"/>
      <c r="F21" s="517">
        <f>136+445+1282</f>
        <v>1863</v>
      </c>
      <c r="G21" s="518"/>
      <c r="H21" s="400">
        <f>359+2257+6896</f>
        <v>9512</v>
      </c>
      <c r="I21" s="560"/>
    </row>
    <row r="22" ht="19.5" customHeight="1" spans="1:9">
      <c r="A22" s="379"/>
      <c r="B22" s="519" t="s">
        <v>26</v>
      </c>
      <c r="C22" s="520"/>
      <c r="D22" s="520"/>
      <c r="E22" s="521"/>
      <c r="F22" s="522">
        <f>SUM(F20:G21)</f>
        <v>6998</v>
      </c>
      <c r="G22" s="522"/>
      <c r="H22" s="522">
        <f>SUM(H20:I21)</f>
        <v>34290</v>
      </c>
      <c r="I22" s="566"/>
    </row>
    <row r="23" spans="1:9">
      <c r="A23" s="379"/>
      <c r="B23" s="379"/>
      <c r="C23" s="379"/>
      <c r="D23" s="379"/>
      <c r="E23" s="379"/>
      <c r="F23" s="379"/>
      <c r="G23" s="379"/>
      <c r="H23" s="379"/>
      <c r="I23" s="379"/>
    </row>
    <row r="24" ht="15" spans="1:9">
      <c r="A24" s="379"/>
      <c r="B24" s="390" t="s">
        <v>27</v>
      </c>
      <c r="C24" s="379"/>
      <c r="D24" s="379"/>
      <c r="E24" s="379"/>
      <c r="F24" s="379"/>
      <c r="G24" s="379"/>
      <c r="H24" s="379"/>
      <c r="I24" s="379"/>
    </row>
    <row r="25" ht="21" customHeight="1" spans="1:9">
      <c r="A25" s="379"/>
      <c r="B25" s="523" t="s">
        <v>28</v>
      </c>
      <c r="C25" s="524"/>
      <c r="D25" s="525" t="s">
        <v>29</v>
      </c>
      <c r="E25" s="525"/>
      <c r="F25" s="526" t="s">
        <v>30</v>
      </c>
      <c r="G25" s="526"/>
      <c r="H25" s="527" t="s">
        <v>31</v>
      </c>
      <c r="I25" s="567"/>
    </row>
    <row r="26" ht="19.5" customHeight="1" spans="1:9">
      <c r="A26" s="379"/>
      <c r="B26" s="528"/>
      <c r="C26" s="529"/>
      <c r="D26" s="530" t="s">
        <v>32</v>
      </c>
      <c r="E26" s="530" t="s">
        <v>33</v>
      </c>
      <c r="F26" s="531" t="s">
        <v>32</v>
      </c>
      <c r="G26" s="531" t="s">
        <v>33</v>
      </c>
      <c r="H26" s="530" t="s">
        <v>32</v>
      </c>
      <c r="I26" s="568" t="s">
        <v>33</v>
      </c>
    </row>
    <row r="27" spans="1:9">
      <c r="A27" s="379"/>
      <c r="B27" s="532" t="s">
        <v>34</v>
      </c>
      <c r="C27" s="515"/>
      <c r="D27" s="533">
        <v>88</v>
      </c>
      <c r="E27" s="533">
        <v>63</v>
      </c>
      <c r="F27" s="400">
        <f>202+382+4+18+14</f>
        <v>620</v>
      </c>
      <c r="G27" s="400">
        <f>169+412+17+14</f>
        <v>612</v>
      </c>
      <c r="H27" s="533">
        <f t="shared" ref="H27:H32" si="0">+D27+F27</f>
        <v>708</v>
      </c>
      <c r="I27" s="569">
        <f t="shared" ref="I27:I32" si="1">+E27+G27</f>
        <v>675</v>
      </c>
    </row>
    <row r="28" spans="1:9">
      <c r="A28" s="379"/>
      <c r="B28" s="534" t="s">
        <v>35</v>
      </c>
      <c r="C28" s="400"/>
      <c r="D28" s="408">
        <f>750+176</f>
        <v>926</v>
      </c>
      <c r="E28" s="408">
        <f>662+177</f>
        <v>839</v>
      </c>
      <c r="F28" s="400">
        <f>763+312+10+3+86+247</f>
        <v>1421</v>
      </c>
      <c r="G28" s="400">
        <f>604+412+100+7+2+1+72+256</f>
        <v>1454</v>
      </c>
      <c r="H28" s="533">
        <f t="shared" si="0"/>
        <v>2347</v>
      </c>
      <c r="I28" s="569">
        <f t="shared" si="1"/>
        <v>2293</v>
      </c>
    </row>
    <row r="29" spans="1:9">
      <c r="A29" s="379"/>
      <c r="B29" s="534" t="s">
        <v>36</v>
      </c>
      <c r="C29" s="400"/>
      <c r="D29" s="408">
        <v>6981</v>
      </c>
      <c r="E29" s="408">
        <v>6562</v>
      </c>
      <c r="F29" s="400">
        <f>1656+215+20+19+7+197+796</f>
        <v>2910</v>
      </c>
      <c r="G29" s="400">
        <f>1570+484+18+6+14+196+769</f>
        <v>3057</v>
      </c>
      <c r="H29" s="533">
        <f t="shared" si="0"/>
        <v>9891</v>
      </c>
      <c r="I29" s="569">
        <f t="shared" si="1"/>
        <v>9619</v>
      </c>
    </row>
    <row r="30" spans="1:9">
      <c r="A30" s="379"/>
      <c r="B30" s="534" t="s">
        <v>37</v>
      </c>
      <c r="C30" s="400"/>
      <c r="D30" s="408">
        <f>5293+1683</f>
        <v>6976</v>
      </c>
      <c r="E30" s="408">
        <f>4683+1683</f>
        <v>6366</v>
      </c>
      <c r="F30" s="400">
        <f>3551+370+598+61+17+10+540+1688</f>
        <v>6835</v>
      </c>
      <c r="G30" s="400">
        <f>3571+570+598+54+10+31+493+1735</f>
        <v>7062</v>
      </c>
      <c r="H30" s="533">
        <f t="shared" si="0"/>
        <v>13811</v>
      </c>
      <c r="I30" s="569">
        <f t="shared" si="1"/>
        <v>13428</v>
      </c>
    </row>
    <row r="31" spans="1:9">
      <c r="A31" s="379"/>
      <c r="B31" s="534" t="s">
        <v>38</v>
      </c>
      <c r="C31" s="400"/>
      <c r="D31" s="408">
        <f>1354+224+1683</f>
        <v>3261</v>
      </c>
      <c r="E31" s="408">
        <f>944+224+1683-19</f>
        <v>2832</v>
      </c>
      <c r="F31" s="400">
        <f>797+214+544+655+9+3+83+299</f>
        <v>2604</v>
      </c>
      <c r="G31" s="400">
        <f>638+470+641+655+1+2+2+182</f>
        <v>2591</v>
      </c>
      <c r="H31" s="533">
        <f t="shared" si="0"/>
        <v>5865</v>
      </c>
      <c r="I31" s="569">
        <f t="shared" si="1"/>
        <v>5423</v>
      </c>
    </row>
    <row r="32" ht="15" spans="1:9">
      <c r="A32" s="379"/>
      <c r="B32" s="535" t="s">
        <v>39</v>
      </c>
      <c r="C32" s="536"/>
      <c r="D32" s="537">
        <f>354</f>
        <v>354</v>
      </c>
      <c r="E32" s="537">
        <f>423-4</f>
        <v>419</v>
      </c>
      <c r="F32" s="536">
        <f>887+469+654+19+1+133+441</f>
        <v>2604</v>
      </c>
      <c r="G32" s="536">
        <f>662+605+654+15+2+127+455</f>
        <v>2520</v>
      </c>
      <c r="H32" s="538">
        <f t="shared" si="0"/>
        <v>2958</v>
      </c>
      <c r="I32" s="570">
        <f t="shared" si="1"/>
        <v>2939</v>
      </c>
    </row>
    <row r="33" ht="19.5" customHeight="1" spans="1:9">
      <c r="A33" s="379"/>
      <c r="B33" s="539" t="s">
        <v>40</v>
      </c>
      <c r="C33" s="509"/>
      <c r="D33" s="540">
        <f t="shared" ref="D33:I33" si="2">SUM(D27:D32)</f>
        <v>18586</v>
      </c>
      <c r="E33" s="540">
        <f t="shared" si="2"/>
        <v>17081</v>
      </c>
      <c r="F33" s="540">
        <f t="shared" si="2"/>
        <v>16994</v>
      </c>
      <c r="G33" s="540">
        <f t="shared" si="2"/>
        <v>17296</v>
      </c>
      <c r="H33" s="540">
        <f t="shared" si="2"/>
        <v>35580</v>
      </c>
      <c r="I33" s="571">
        <f t="shared" si="2"/>
        <v>34377</v>
      </c>
    </row>
    <row r="34" spans="1:9">
      <c r="A34" s="379"/>
      <c r="B34" s="379"/>
      <c r="C34" s="379"/>
      <c r="D34" s="379"/>
      <c r="E34" s="379"/>
      <c r="F34" s="541"/>
      <c r="G34" s="541"/>
      <c r="H34" s="379"/>
      <c r="I34" s="379"/>
    </row>
    <row r="35" spans="1:9">
      <c r="A35" s="379" t="s">
        <v>41</v>
      </c>
      <c r="B35" s="379"/>
      <c r="C35" s="379"/>
      <c r="D35" s="379"/>
      <c r="E35" s="379"/>
      <c r="F35" s="380"/>
      <c r="G35" s="380"/>
      <c r="H35" s="379"/>
      <c r="I35" s="379"/>
    </row>
    <row r="36" spans="1:9">
      <c r="A36" s="379"/>
      <c r="B36" s="379" t="s">
        <v>42</v>
      </c>
      <c r="C36" s="379"/>
      <c r="D36" s="379"/>
      <c r="E36" s="379"/>
      <c r="F36" s="379"/>
      <c r="G36" s="379"/>
      <c r="H36" s="379"/>
      <c r="I36" s="379"/>
    </row>
    <row r="37" ht="25.5" spans="1:9">
      <c r="A37" s="379"/>
      <c r="B37" s="542"/>
      <c r="C37" s="543"/>
      <c r="D37" s="543"/>
      <c r="E37" s="544"/>
      <c r="F37" s="399" t="s">
        <v>43</v>
      </c>
      <c r="G37" s="399" t="s">
        <v>44</v>
      </c>
      <c r="H37" s="406" t="s">
        <v>45</v>
      </c>
      <c r="I37" s="406" t="s">
        <v>46</v>
      </c>
    </row>
    <row r="38" spans="1:10">
      <c r="A38" s="379"/>
      <c r="B38" s="545" t="s">
        <v>47</v>
      </c>
      <c r="C38" s="546"/>
      <c r="D38" s="546"/>
      <c r="E38" s="547"/>
      <c r="F38" s="548">
        <v>2</v>
      </c>
      <c r="G38" s="548">
        <v>1</v>
      </c>
      <c r="H38" s="548">
        <v>3</v>
      </c>
      <c r="I38" s="548">
        <v>3</v>
      </c>
      <c r="J38" s="572"/>
    </row>
    <row r="39" spans="1:10">
      <c r="A39" s="379"/>
      <c r="B39" s="545" t="s">
        <v>48</v>
      </c>
      <c r="C39" s="546"/>
      <c r="D39" s="546"/>
      <c r="E39" s="547"/>
      <c r="F39" s="548">
        <v>8</v>
      </c>
      <c r="G39" s="548">
        <v>0</v>
      </c>
      <c r="H39" s="548">
        <v>6</v>
      </c>
      <c r="I39" s="548">
        <v>8</v>
      </c>
      <c r="J39" s="572"/>
    </row>
    <row r="40" spans="1:10">
      <c r="A40" s="379"/>
      <c r="B40" s="545" t="s">
        <v>49</v>
      </c>
      <c r="C40" s="546"/>
      <c r="D40" s="546"/>
      <c r="E40" s="547"/>
      <c r="F40" s="548">
        <v>2</v>
      </c>
      <c r="G40" s="548">
        <v>0</v>
      </c>
      <c r="H40" s="548">
        <v>1</v>
      </c>
      <c r="I40" s="548">
        <v>2</v>
      </c>
      <c r="J40" s="572"/>
    </row>
    <row r="41" spans="1:10">
      <c r="A41" s="379"/>
      <c r="B41" s="545" t="s">
        <v>50</v>
      </c>
      <c r="C41" s="546"/>
      <c r="D41" s="546"/>
      <c r="E41" s="547"/>
      <c r="F41" s="548">
        <v>0</v>
      </c>
      <c r="G41" s="548">
        <v>0</v>
      </c>
      <c r="H41" s="548">
        <v>0</v>
      </c>
      <c r="I41" s="548">
        <v>0</v>
      </c>
      <c r="J41" s="572"/>
    </row>
    <row r="42" spans="1:10">
      <c r="A42" s="379"/>
      <c r="B42" s="549" t="s">
        <v>51</v>
      </c>
      <c r="C42" s="549"/>
      <c r="D42" s="549"/>
      <c r="E42" s="549"/>
      <c r="F42" s="550">
        <v>2</v>
      </c>
      <c r="G42" s="550">
        <v>0</v>
      </c>
      <c r="H42" s="550">
        <v>1</v>
      </c>
      <c r="I42" s="550">
        <v>2</v>
      </c>
      <c r="J42" s="572"/>
    </row>
    <row r="43" spans="1:9">
      <c r="A43" s="379"/>
      <c r="B43" s="379"/>
      <c r="C43" s="379"/>
      <c r="D43" s="379"/>
      <c r="E43" s="379"/>
      <c r="F43" s="379"/>
      <c r="G43" s="379"/>
      <c r="H43" s="379"/>
      <c r="I43" s="379"/>
    </row>
    <row r="44" spans="1:9">
      <c r="A44" s="379" t="s">
        <v>52</v>
      </c>
      <c r="B44" s="379"/>
      <c r="C44" s="379"/>
      <c r="D44" s="379"/>
      <c r="E44" s="379"/>
      <c r="F44" s="379"/>
      <c r="G44" s="379"/>
      <c r="H44" s="379"/>
      <c r="I44" s="379"/>
    </row>
    <row r="45" spans="1:9">
      <c r="A45" s="379"/>
      <c r="B45" s="379"/>
      <c r="C45" s="379"/>
      <c r="D45" s="379"/>
      <c r="E45" s="379"/>
      <c r="F45" s="379"/>
      <c r="G45" s="379"/>
      <c r="H45" s="379"/>
      <c r="I45" s="379"/>
    </row>
    <row r="46" spans="1:9">
      <c r="A46" s="379"/>
      <c r="B46" s="379" t="s">
        <v>53</v>
      </c>
      <c r="C46" s="379"/>
      <c r="D46" s="379"/>
      <c r="E46" s="379"/>
      <c r="F46" s="379"/>
      <c r="G46" s="379"/>
      <c r="H46" s="379"/>
      <c r="I46" s="379"/>
    </row>
    <row r="47" spans="1:9">
      <c r="A47" s="379"/>
      <c r="B47" s="379" t="s">
        <v>54</v>
      </c>
      <c r="C47" s="379"/>
      <c r="D47" s="379"/>
      <c r="E47" s="379"/>
      <c r="F47" s="379"/>
      <c r="G47" s="379"/>
      <c r="H47" s="379"/>
      <c r="I47" s="379"/>
    </row>
    <row r="48" spans="1:10">
      <c r="A48" s="379"/>
      <c r="B48" s="400" t="s">
        <v>55</v>
      </c>
      <c r="C48" s="400"/>
      <c r="D48" s="400"/>
      <c r="E48" s="408" t="s">
        <v>32</v>
      </c>
      <c r="F48" s="408"/>
      <c r="G48" s="551" t="s">
        <v>33</v>
      </c>
      <c r="H48" s="552"/>
      <c r="I48" s="573"/>
      <c r="J48" s="472"/>
    </row>
    <row r="49" spans="1:10">
      <c r="A49" s="379"/>
      <c r="B49" s="400"/>
      <c r="C49" s="400"/>
      <c r="D49" s="400"/>
      <c r="E49" s="400" t="s">
        <v>56</v>
      </c>
      <c r="F49" s="553" t="s">
        <v>57</v>
      </c>
      <c r="G49" s="400" t="s">
        <v>56</v>
      </c>
      <c r="H49" s="553" t="s">
        <v>58</v>
      </c>
      <c r="I49" s="553" t="s">
        <v>57</v>
      </c>
      <c r="J49" s="472"/>
    </row>
    <row r="50" spans="1:10">
      <c r="A50" s="379"/>
      <c r="B50" s="400" t="s">
        <v>29</v>
      </c>
      <c r="C50" s="400"/>
      <c r="D50" s="400"/>
      <c r="E50" s="408">
        <v>9</v>
      </c>
      <c r="F50" s="408">
        <v>5</v>
      </c>
      <c r="G50" s="408">
        <v>18</v>
      </c>
      <c r="H50" s="554">
        <v>5</v>
      </c>
      <c r="I50" s="408">
        <v>3</v>
      </c>
      <c r="J50" s="472"/>
    </row>
    <row r="51" spans="1:10">
      <c r="A51" s="379"/>
      <c r="B51" s="400" t="s">
        <v>30</v>
      </c>
      <c r="C51" s="400"/>
      <c r="D51" s="400"/>
      <c r="E51" s="408">
        <v>0</v>
      </c>
      <c r="F51" s="408">
        <v>0</v>
      </c>
      <c r="G51" s="408">
        <v>1</v>
      </c>
      <c r="H51" s="408">
        <v>1</v>
      </c>
      <c r="I51" s="408">
        <v>0</v>
      </c>
      <c r="J51" s="472"/>
    </row>
    <row r="52" spans="1:9">
      <c r="A52" s="379"/>
      <c r="B52" s="379"/>
      <c r="C52" s="379"/>
      <c r="D52" s="379"/>
      <c r="E52" s="379"/>
      <c r="F52" s="379"/>
      <c r="G52" s="379"/>
      <c r="H52" s="379"/>
      <c r="I52" s="379"/>
    </row>
    <row r="53" spans="1:9">
      <c r="A53" s="379"/>
      <c r="B53" s="379" t="s">
        <v>59</v>
      </c>
      <c r="C53" s="379"/>
      <c r="D53" s="379"/>
      <c r="E53" s="379"/>
      <c r="F53" s="379"/>
      <c r="G53" s="379"/>
      <c r="H53" s="379"/>
      <c r="I53" s="379"/>
    </row>
    <row r="54" spans="1:10">
      <c r="A54" s="379"/>
      <c r="B54" s="400" t="s">
        <v>55</v>
      </c>
      <c r="C54" s="400"/>
      <c r="D54" s="400"/>
      <c r="E54" s="408" t="s">
        <v>32</v>
      </c>
      <c r="F54" s="408"/>
      <c r="G54" s="551" t="s">
        <v>33</v>
      </c>
      <c r="H54" s="552"/>
      <c r="I54" s="573"/>
      <c r="J54" s="472"/>
    </row>
    <row r="55" spans="1:10">
      <c r="A55" s="379"/>
      <c r="B55" s="400"/>
      <c r="C55" s="400"/>
      <c r="D55" s="400"/>
      <c r="E55" s="400" t="s">
        <v>56</v>
      </c>
      <c r="F55" s="553" t="s">
        <v>57</v>
      </c>
      <c r="G55" s="400" t="s">
        <v>56</v>
      </c>
      <c r="H55" s="553" t="s">
        <v>58</v>
      </c>
      <c r="I55" s="553" t="s">
        <v>57</v>
      </c>
      <c r="J55" s="472"/>
    </row>
    <row r="56" spans="1:10">
      <c r="A56" s="379"/>
      <c r="B56" s="400" t="s">
        <v>29</v>
      </c>
      <c r="C56" s="400"/>
      <c r="D56" s="400"/>
      <c r="E56" s="555">
        <v>2</v>
      </c>
      <c r="F56" s="555">
        <v>0</v>
      </c>
      <c r="G56" s="555">
        <v>0</v>
      </c>
      <c r="H56" s="555">
        <v>0</v>
      </c>
      <c r="I56" s="555">
        <v>0</v>
      </c>
      <c r="J56" s="472"/>
    </row>
    <row r="57" spans="1:10">
      <c r="A57" s="379"/>
      <c r="B57" s="400" t="s">
        <v>30</v>
      </c>
      <c r="C57" s="400"/>
      <c r="D57" s="400"/>
      <c r="E57" s="408">
        <v>6</v>
      </c>
      <c r="F57" s="408">
        <v>13</v>
      </c>
      <c r="G57" s="408">
        <v>12</v>
      </c>
      <c r="H57" s="408">
        <v>6</v>
      </c>
      <c r="I57" s="408">
        <v>24</v>
      </c>
      <c r="J57" s="472"/>
    </row>
    <row r="58" spans="1:9">
      <c r="A58" s="379"/>
      <c r="B58" s="50"/>
      <c r="C58" s="50"/>
      <c r="D58" s="50"/>
      <c r="E58" s="50"/>
      <c r="F58" s="50"/>
      <c r="G58" s="50"/>
      <c r="H58" s="50"/>
      <c r="I58" s="50"/>
    </row>
    <row r="59" spans="1:9">
      <c r="A59" s="379"/>
      <c r="B59" s="379" t="s">
        <v>60</v>
      </c>
      <c r="C59" s="50"/>
      <c r="D59" s="50"/>
      <c r="E59" s="50"/>
      <c r="F59" s="50"/>
      <c r="G59" s="50"/>
      <c r="H59" s="50"/>
      <c r="I59" s="50"/>
    </row>
    <row r="60" spans="1:9">
      <c r="A60" s="379"/>
      <c r="B60" s="400" t="s">
        <v>55</v>
      </c>
      <c r="C60" s="400"/>
      <c r="D60" s="400"/>
      <c r="E60" s="408" t="s">
        <v>32</v>
      </c>
      <c r="F60" s="408"/>
      <c r="G60" s="551" t="s">
        <v>33</v>
      </c>
      <c r="H60" s="552"/>
      <c r="I60" s="573"/>
    </row>
    <row r="61" ht="20.25" customHeight="1" spans="1:9">
      <c r="A61" s="379"/>
      <c r="B61" s="400"/>
      <c r="C61" s="400"/>
      <c r="D61" s="400"/>
      <c r="E61" s="400" t="s">
        <v>56</v>
      </c>
      <c r="F61" s="553" t="s">
        <v>57</v>
      </c>
      <c r="G61" s="400" t="s">
        <v>56</v>
      </c>
      <c r="H61" s="553" t="s">
        <v>58</v>
      </c>
      <c r="I61" s="553" t="s">
        <v>57</v>
      </c>
    </row>
    <row r="62" spans="1:9">
      <c r="A62" s="379"/>
      <c r="B62" s="400" t="s">
        <v>29</v>
      </c>
      <c r="C62" s="400"/>
      <c r="D62" s="400"/>
      <c r="E62" s="555">
        <f t="shared" ref="E62:I62" si="3">SUM(E56+E50)</f>
        <v>11</v>
      </c>
      <c r="F62" s="555">
        <f t="shared" si="3"/>
        <v>5</v>
      </c>
      <c r="G62" s="555">
        <f t="shared" si="3"/>
        <v>18</v>
      </c>
      <c r="H62" s="555">
        <f t="shared" si="3"/>
        <v>5</v>
      </c>
      <c r="I62" s="555">
        <f t="shared" si="3"/>
        <v>3</v>
      </c>
    </row>
    <row r="63" spans="1:9">
      <c r="A63" s="379"/>
      <c r="B63" s="400" t="s">
        <v>30</v>
      </c>
      <c r="C63" s="400"/>
      <c r="D63" s="400"/>
      <c r="E63" s="408">
        <f t="shared" ref="E63:I63" si="4">SUM(E57+E51)</f>
        <v>6</v>
      </c>
      <c r="F63" s="408">
        <f t="shared" si="4"/>
        <v>13</v>
      </c>
      <c r="G63" s="408">
        <f t="shared" si="4"/>
        <v>13</v>
      </c>
      <c r="H63" s="408">
        <f t="shared" si="4"/>
        <v>7</v>
      </c>
      <c r="I63" s="408">
        <f t="shared" si="4"/>
        <v>24</v>
      </c>
    </row>
    <row r="64" spans="1:9">
      <c r="A64" s="379"/>
      <c r="B64" s="50"/>
      <c r="C64" s="50"/>
      <c r="D64" s="50"/>
      <c r="E64" s="50"/>
      <c r="F64" s="50"/>
      <c r="G64" s="50"/>
      <c r="H64" s="50"/>
      <c r="I64" s="50"/>
    </row>
    <row r="65" spans="1:9">
      <c r="A65" s="379"/>
      <c r="B65" s="379" t="s">
        <v>61</v>
      </c>
      <c r="C65" s="50"/>
      <c r="D65" s="50"/>
      <c r="E65" s="50"/>
      <c r="F65" s="50"/>
      <c r="G65" s="50"/>
      <c r="H65" s="50"/>
      <c r="I65" s="50"/>
    </row>
    <row r="66" spans="1:9">
      <c r="A66" s="379"/>
      <c r="B66" s="50" t="s">
        <v>62</v>
      </c>
      <c r="C66" s="50"/>
      <c r="D66" s="50"/>
      <c r="E66" s="50"/>
      <c r="F66" s="50"/>
      <c r="G66" s="50"/>
      <c r="H66" s="50"/>
      <c r="I66" s="50"/>
    </row>
    <row r="67" spans="1:9">
      <c r="A67" s="379"/>
      <c r="B67" s="400" t="s">
        <v>63</v>
      </c>
      <c r="C67" s="400"/>
      <c r="D67" s="400"/>
      <c r="E67" s="408" t="s">
        <v>64</v>
      </c>
      <c r="F67" s="408"/>
      <c r="G67" s="408" t="s">
        <v>65</v>
      </c>
      <c r="H67" s="408"/>
      <c r="I67" s="50"/>
    </row>
    <row r="68" ht="26.25" customHeight="1" spans="1:9">
      <c r="A68" s="379"/>
      <c r="B68" s="400"/>
      <c r="C68" s="400"/>
      <c r="D68" s="400"/>
      <c r="E68" s="574" t="s">
        <v>29</v>
      </c>
      <c r="F68" s="574" t="s">
        <v>30</v>
      </c>
      <c r="G68" s="574" t="s">
        <v>29</v>
      </c>
      <c r="H68" s="574" t="s">
        <v>30</v>
      </c>
      <c r="I68" s="50"/>
    </row>
    <row r="69" spans="1:9">
      <c r="A69" s="379"/>
      <c r="B69" s="400" t="s">
        <v>66</v>
      </c>
      <c r="C69" s="400"/>
      <c r="D69" s="400"/>
      <c r="E69" s="402">
        <v>19</v>
      </c>
      <c r="F69" s="408">
        <v>0</v>
      </c>
      <c r="G69" s="408">
        <v>0</v>
      </c>
      <c r="H69" s="408">
        <v>2</v>
      </c>
      <c r="I69" s="50"/>
    </row>
    <row r="70" spans="1:9">
      <c r="A70" s="379"/>
      <c r="B70" s="408" t="s">
        <v>67</v>
      </c>
      <c r="C70" s="408"/>
      <c r="D70" s="408"/>
      <c r="E70" s="402">
        <v>1</v>
      </c>
      <c r="F70" s="408">
        <v>1</v>
      </c>
      <c r="G70" s="408">
        <v>0</v>
      </c>
      <c r="H70" s="408">
        <v>3</v>
      </c>
      <c r="I70" s="50"/>
    </row>
    <row r="71" spans="1:9">
      <c r="A71" s="379"/>
      <c r="B71" s="408" t="s">
        <v>68</v>
      </c>
      <c r="C71" s="408"/>
      <c r="D71" s="408"/>
      <c r="E71" s="402">
        <v>1</v>
      </c>
      <c r="F71" s="408">
        <v>0</v>
      </c>
      <c r="G71" s="408">
        <v>0</v>
      </c>
      <c r="H71" s="408">
        <v>1</v>
      </c>
      <c r="I71" s="50"/>
    </row>
    <row r="72" spans="1:9">
      <c r="A72" s="379"/>
      <c r="B72" s="408" t="s">
        <v>69</v>
      </c>
      <c r="C72" s="408"/>
      <c r="D72" s="408"/>
      <c r="E72" s="402">
        <v>3</v>
      </c>
      <c r="F72" s="408">
        <v>0</v>
      </c>
      <c r="G72" s="408">
        <v>0</v>
      </c>
      <c r="H72" s="408">
        <v>2</v>
      </c>
      <c r="I72" s="50"/>
    </row>
    <row r="73" spans="1:9">
      <c r="A73" s="379"/>
      <c r="B73" s="408" t="s">
        <v>70</v>
      </c>
      <c r="C73" s="408"/>
      <c r="D73" s="408"/>
      <c r="E73" s="402">
        <v>0</v>
      </c>
      <c r="F73" s="408">
        <v>0</v>
      </c>
      <c r="G73" s="408">
        <v>0</v>
      </c>
      <c r="H73" s="408">
        <v>2</v>
      </c>
      <c r="I73" s="50"/>
    </row>
    <row r="74" spans="1:9">
      <c r="A74" s="379"/>
      <c r="B74" s="408" t="s">
        <v>71</v>
      </c>
      <c r="C74" s="408"/>
      <c r="D74" s="408"/>
      <c r="E74" s="402">
        <v>1</v>
      </c>
      <c r="F74" s="408">
        <v>0</v>
      </c>
      <c r="G74" s="408">
        <v>1</v>
      </c>
      <c r="H74" s="408">
        <v>3</v>
      </c>
      <c r="I74" s="50"/>
    </row>
    <row r="75" spans="1:9">
      <c r="A75" s="379"/>
      <c r="B75" s="410" t="s">
        <v>72</v>
      </c>
      <c r="C75" s="410"/>
      <c r="D75" s="410"/>
      <c r="E75" s="402">
        <v>3</v>
      </c>
      <c r="F75" s="408">
        <v>1</v>
      </c>
      <c r="G75" s="408">
        <v>0</v>
      </c>
      <c r="H75" s="408">
        <v>2</v>
      </c>
      <c r="I75" s="50"/>
    </row>
    <row r="76" spans="1:9">
      <c r="A76" s="379"/>
      <c r="B76" s="410" t="s">
        <v>73</v>
      </c>
      <c r="C76" s="410"/>
      <c r="D76" s="410"/>
      <c r="E76" s="402">
        <v>1</v>
      </c>
      <c r="F76" s="408">
        <v>0</v>
      </c>
      <c r="G76" s="408">
        <v>0</v>
      </c>
      <c r="H76" s="408">
        <v>1</v>
      </c>
      <c r="I76" s="50"/>
    </row>
    <row r="77" customHeight="1" spans="1:9">
      <c r="A77" s="379"/>
      <c r="B77" s="408" t="s">
        <v>74</v>
      </c>
      <c r="C77" s="408"/>
      <c r="D77" s="408"/>
      <c r="E77" s="402">
        <v>1</v>
      </c>
      <c r="F77" s="408">
        <v>0</v>
      </c>
      <c r="G77" s="408">
        <v>0</v>
      </c>
      <c r="H77" s="408">
        <v>0</v>
      </c>
      <c r="I77" s="50"/>
    </row>
    <row r="78" customHeight="1" spans="1:9">
      <c r="A78" s="379"/>
      <c r="B78" s="410" t="s">
        <v>75</v>
      </c>
      <c r="C78" s="410"/>
      <c r="D78" s="410"/>
      <c r="E78" s="402">
        <v>0</v>
      </c>
      <c r="F78" s="408">
        <v>0</v>
      </c>
      <c r="G78" s="408">
        <v>0</v>
      </c>
      <c r="H78" s="408">
        <v>1</v>
      </c>
      <c r="I78" s="50"/>
    </row>
    <row r="79" spans="1:9">
      <c r="A79" s="379"/>
      <c r="B79" s="410" t="s">
        <v>76</v>
      </c>
      <c r="C79" s="410"/>
      <c r="D79" s="410"/>
      <c r="E79" s="408">
        <v>0</v>
      </c>
      <c r="F79" s="408">
        <v>0</v>
      </c>
      <c r="G79" s="408">
        <v>1</v>
      </c>
      <c r="H79" s="408">
        <v>2</v>
      </c>
      <c r="I79" s="50"/>
    </row>
    <row r="80" spans="1:9">
      <c r="A80" s="379"/>
      <c r="B80" s="408" t="s">
        <v>77</v>
      </c>
      <c r="C80" s="408"/>
      <c r="D80" s="408"/>
      <c r="E80" s="408">
        <v>2</v>
      </c>
      <c r="F80" s="408">
        <v>0</v>
      </c>
      <c r="G80" s="408">
        <v>0</v>
      </c>
      <c r="H80" s="408">
        <v>5</v>
      </c>
      <c r="I80" s="50"/>
    </row>
    <row r="81" spans="1:9">
      <c r="A81" s="379"/>
      <c r="B81" s="575" t="s">
        <v>78</v>
      </c>
      <c r="C81" s="576"/>
      <c r="D81" s="577"/>
      <c r="E81" s="577">
        <f t="shared" ref="E81:H81" si="5">SUM(E69:E80)</f>
        <v>32</v>
      </c>
      <c r="F81" s="577">
        <f t="shared" si="5"/>
        <v>2</v>
      </c>
      <c r="G81" s="577">
        <f t="shared" si="5"/>
        <v>2</v>
      </c>
      <c r="H81" s="577">
        <f t="shared" si="5"/>
        <v>24</v>
      </c>
      <c r="I81" s="50"/>
    </row>
    <row r="82" ht="21.75" customHeight="1" spans="1:9">
      <c r="A82" s="379"/>
      <c r="B82" s="390" t="s">
        <v>79</v>
      </c>
      <c r="C82" s="50"/>
      <c r="D82" s="50"/>
      <c r="E82" s="50"/>
      <c r="F82" s="50"/>
      <c r="G82" s="50"/>
      <c r="H82" s="50"/>
      <c r="I82" s="50"/>
    </row>
    <row r="83" spans="1:9">
      <c r="A83" s="379"/>
      <c r="B83" s="400" t="s">
        <v>63</v>
      </c>
      <c r="C83" s="400"/>
      <c r="D83" s="400"/>
      <c r="E83" s="408" t="s">
        <v>64</v>
      </c>
      <c r="F83" s="408"/>
      <c r="G83" s="408" t="s">
        <v>65</v>
      </c>
      <c r="H83" s="408"/>
      <c r="I83" s="50"/>
    </row>
    <row r="84" ht="22.5" spans="1:9">
      <c r="A84" s="379"/>
      <c r="B84" s="400"/>
      <c r="C84" s="400"/>
      <c r="D84" s="400"/>
      <c r="E84" s="553" t="s">
        <v>29</v>
      </c>
      <c r="F84" s="578" t="s">
        <v>30</v>
      </c>
      <c r="G84" s="579" t="s">
        <v>29</v>
      </c>
      <c r="H84" s="578" t="s">
        <v>30</v>
      </c>
      <c r="I84" s="50"/>
    </row>
    <row r="85" spans="1:9">
      <c r="A85" s="379"/>
      <c r="B85" s="408" t="s">
        <v>80</v>
      </c>
      <c r="C85" s="408"/>
      <c r="D85" s="408"/>
      <c r="E85" s="402">
        <v>1</v>
      </c>
      <c r="F85" s="408">
        <v>0</v>
      </c>
      <c r="G85" s="408">
        <v>0</v>
      </c>
      <c r="H85" s="408">
        <v>15</v>
      </c>
      <c r="I85" s="50"/>
    </row>
    <row r="86" spans="1:9">
      <c r="A86" s="379"/>
      <c r="B86" s="408" t="s">
        <v>81</v>
      </c>
      <c r="C86" s="408"/>
      <c r="D86" s="408"/>
      <c r="E86" s="402">
        <v>1</v>
      </c>
      <c r="F86" s="408">
        <v>0</v>
      </c>
      <c r="G86" s="408">
        <v>0</v>
      </c>
      <c r="H86" s="408">
        <v>3</v>
      </c>
      <c r="I86" s="50"/>
    </row>
    <row r="87" spans="1:9">
      <c r="A87" s="379"/>
      <c r="B87" s="408" t="s">
        <v>82</v>
      </c>
      <c r="C87" s="408"/>
      <c r="D87" s="408"/>
      <c r="E87" s="402">
        <v>1</v>
      </c>
      <c r="F87" s="408">
        <v>0</v>
      </c>
      <c r="G87" s="408">
        <v>0</v>
      </c>
      <c r="H87" s="408">
        <v>2</v>
      </c>
      <c r="I87" s="50"/>
    </row>
    <row r="88" customHeight="1" spans="1:9">
      <c r="A88" s="379"/>
      <c r="B88" s="401" t="s">
        <v>83</v>
      </c>
      <c r="C88" s="409"/>
      <c r="D88" s="441"/>
      <c r="E88" s="402">
        <v>0</v>
      </c>
      <c r="F88" s="408">
        <v>0</v>
      </c>
      <c r="G88" s="408">
        <v>0</v>
      </c>
      <c r="H88" s="408">
        <v>1</v>
      </c>
      <c r="I88" s="50"/>
    </row>
    <row r="89" spans="1:9">
      <c r="A89" s="379"/>
      <c r="B89" s="401" t="s">
        <v>84</v>
      </c>
      <c r="C89" s="409"/>
      <c r="D89" s="441"/>
      <c r="E89" s="402">
        <v>0</v>
      </c>
      <c r="F89" s="408">
        <v>0</v>
      </c>
      <c r="G89" s="408">
        <v>0</v>
      </c>
      <c r="H89" s="408">
        <v>3</v>
      </c>
      <c r="I89" s="50"/>
    </row>
    <row r="90" customHeight="1" spans="1:9">
      <c r="A90" s="379"/>
      <c r="B90" s="411" t="s">
        <v>85</v>
      </c>
      <c r="C90" s="412"/>
      <c r="D90" s="442"/>
      <c r="E90" s="402">
        <v>1</v>
      </c>
      <c r="F90" s="408">
        <v>0</v>
      </c>
      <c r="G90" s="408">
        <v>0</v>
      </c>
      <c r="H90" s="408">
        <v>2</v>
      </c>
      <c r="I90" s="50"/>
    </row>
    <row r="91" spans="1:9">
      <c r="A91" s="379"/>
      <c r="B91" s="401" t="s">
        <v>86</v>
      </c>
      <c r="C91" s="409"/>
      <c r="D91" s="441"/>
      <c r="E91" s="402">
        <v>1</v>
      </c>
      <c r="F91" s="408">
        <v>0</v>
      </c>
      <c r="G91" s="408">
        <v>0</v>
      </c>
      <c r="H91" s="408">
        <v>2</v>
      </c>
      <c r="I91" s="50"/>
    </row>
    <row r="92" spans="1:9">
      <c r="A92" s="379"/>
      <c r="B92" s="580" t="s">
        <v>77</v>
      </c>
      <c r="C92" s="581"/>
      <c r="D92" s="582"/>
      <c r="E92" s="402">
        <v>3</v>
      </c>
      <c r="F92" s="408">
        <v>0</v>
      </c>
      <c r="G92" s="408">
        <v>0</v>
      </c>
      <c r="H92" s="408">
        <v>9</v>
      </c>
      <c r="I92" s="50"/>
    </row>
    <row r="93" spans="1:9">
      <c r="A93" s="379"/>
      <c r="B93" s="419" t="s">
        <v>78</v>
      </c>
      <c r="C93" s="419"/>
      <c r="D93" s="419"/>
      <c r="E93" s="577">
        <f>SUM(E85:E92)</f>
        <v>8</v>
      </c>
      <c r="F93" s="577">
        <f t="shared" ref="E93:H93" si="6">SUM(F85:F92)</f>
        <v>0</v>
      </c>
      <c r="G93" s="577">
        <f t="shared" si="6"/>
        <v>0</v>
      </c>
      <c r="H93" s="577">
        <f t="shared" si="6"/>
        <v>37</v>
      </c>
      <c r="I93" s="50"/>
    </row>
    <row r="94" ht="19.5" customHeight="1" spans="1:9">
      <c r="A94" s="379"/>
      <c r="B94" s="405" t="s">
        <v>87</v>
      </c>
      <c r="C94" s="583"/>
      <c r="D94" s="583"/>
      <c r="E94" s="541"/>
      <c r="F94" s="541"/>
      <c r="G94" s="541"/>
      <c r="H94" s="541"/>
      <c r="I94" s="50"/>
    </row>
    <row r="95" spans="1:9">
      <c r="A95" s="379"/>
      <c r="B95" s="408" t="s">
        <v>88</v>
      </c>
      <c r="C95" s="408"/>
      <c r="D95" s="408"/>
      <c r="E95" s="400" t="s">
        <v>89</v>
      </c>
      <c r="F95" s="400"/>
      <c r="G95" s="400" t="s">
        <v>90</v>
      </c>
      <c r="H95" s="400"/>
      <c r="I95" s="408" t="s">
        <v>91</v>
      </c>
    </row>
    <row r="96" spans="1:9">
      <c r="A96" s="379"/>
      <c r="B96" s="400" t="s">
        <v>64</v>
      </c>
      <c r="C96" s="400"/>
      <c r="D96" s="400"/>
      <c r="E96" s="584">
        <v>4</v>
      </c>
      <c r="F96" s="584"/>
      <c r="G96" s="584">
        <v>3</v>
      </c>
      <c r="H96" s="584"/>
      <c r="I96" s="555">
        <v>3</v>
      </c>
    </row>
    <row r="97" spans="1:9">
      <c r="A97" s="379"/>
      <c r="B97" s="400" t="s">
        <v>92</v>
      </c>
      <c r="C97" s="400"/>
      <c r="D97" s="400"/>
      <c r="E97" s="584">
        <v>2</v>
      </c>
      <c r="F97" s="584"/>
      <c r="G97" s="584">
        <v>2</v>
      </c>
      <c r="H97" s="584"/>
      <c r="I97" s="555">
        <v>2</v>
      </c>
    </row>
    <row r="98" spans="1:9">
      <c r="A98" s="379"/>
      <c r="B98" s="585"/>
      <c r="C98" s="585"/>
      <c r="D98" s="585"/>
      <c r="E98" s="541"/>
      <c r="F98" s="541"/>
      <c r="G98" s="541"/>
      <c r="H98" s="541"/>
      <c r="I98" s="554"/>
    </row>
    <row r="99" spans="1:9">
      <c r="A99" s="379" t="s">
        <v>93</v>
      </c>
      <c r="B99" s="50"/>
      <c r="C99" s="50"/>
      <c r="D99" s="50"/>
      <c r="E99" s="50"/>
      <c r="F99" s="50"/>
      <c r="G99" s="50"/>
      <c r="H99" s="50"/>
      <c r="I99" s="50"/>
    </row>
    <row r="100" spans="1:9">
      <c r="A100" s="379"/>
      <c r="B100" s="400" t="s">
        <v>88</v>
      </c>
      <c r="C100" s="400"/>
      <c r="D100" s="408" t="s">
        <v>56</v>
      </c>
      <c r="E100" s="408"/>
      <c r="F100" s="408" t="s">
        <v>57</v>
      </c>
      <c r="G100" s="408"/>
      <c r="H100" s="408" t="s">
        <v>40</v>
      </c>
      <c r="I100" s="408"/>
    </row>
    <row r="101" spans="1:9">
      <c r="A101" s="379"/>
      <c r="B101" s="400"/>
      <c r="C101" s="400"/>
      <c r="D101" s="400" t="s">
        <v>94</v>
      </c>
      <c r="E101" s="400" t="s">
        <v>95</v>
      </c>
      <c r="F101" s="400" t="s">
        <v>94</v>
      </c>
      <c r="G101" s="400" t="s">
        <v>95</v>
      </c>
      <c r="H101" s="400" t="s">
        <v>94</v>
      </c>
      <c r="I101" s="400" t="s">
        <v>95</v>
      </c>
    </row>
    <row r="102" ht="15" spans="1:9">
      <c r="A102" s="379"/>
      <c r="B102" s="400" t="s">
        <v>96</v>
      </c>
      <c r="C102" s="400"/>
      <c r="D102" s="586">
        <v>34</v>
      </c>
      <c r="E102" s="416">
        <v>315629</v>
      </c>
      <c r="F102" s="587">
        <v>8</v>
      </c>
      <c r="G102" s="416">
        <v>66477</v>
      </c>
      <c r="H102" s="588">
        <v>42</v>
      </c>
      <c r="I102" s="602">
        <f>SUM(E102+G102)</f>
        <v>382106</v>
      </c>
    </row>
    <row r="103" ht="15" spans="1:9">
      <c r="A103" s="379"/>
      <c r="B103" s="400" t="s">
        <v>97</v>
      </c>
      <c r="C103" s="400"/>
      <c r="D103" s="408">
        <v>26</v>
      </c>
      <c r="E103" s="416">
        <v>531626</v>
      </c>
      <c r="F103" s="408">
        <v>37</v>
      </c>
      <c r="G103" s="416">
        <v>528139</v>
      </c>
      <c r="H103" s="588">
        <f>SUM(D103+F103)</f>
        <v>63</v>
      </c>
      <c r="I103" s="602">
        <f>SUM(E103+G103)</f>
        <v>1059765</v>
      </c>
    </row>
    <row r="104" spans="1:9">
      <c r="A104" s="379"/>
      <c r="B104" s="50"/>
      <c r="C104" s="50"/>
      <c r="D104" s="554"/>
      <c r="E104" s="50"/>
      <c r="F104" s="50"/>
      <c r="G104" s="50"/>
      <c r="H104" s="589"/>
      <c r="I104" s="589"/>
    </row>
    <row r="105" spans="1:9">
      <c r="A105" s="379" t="s">
        <v>98</v>
      </c>
      <c r="B105" s="50"/>
      <c r="C105" s="50"/>
      <c r="D105" s="50"/>
      <c r="E105" s="50"/>
      <c r="F105" s="50"/>
      <c r="G105" s="50"/>
      <c r="H105" s="589"/>
      <c r="I105" s="589"/>
    </row>
    <row r="106" ht="22.5" spans="1:9">
      <c r="A106" s="379"/>
      <c r="B106" s="590" t="s">
        <v>88</v>
      </c>
      <c r="C106" s="591"/>
      <c r="D106" s="553" t="s">
        <v>99</v>
      </c>
      <c r="E106" s="553" t="s">
        <v>100</v>
      </c>
      <c r="F106" s="553"/>
      <c r="G106" s="592" t="s">
        <v>101</v>
      </c>
      <c r="H106" s="593" t="s">
        <v>102</v>
      </c>
      <c r="I106" s="603"/>
    </row>
    <row r="107" spans="1:9">
      <c r="A107" s="379"/>
      <c r="B107" s="594" t="s">
        <v>96</v>
      </c>
      <c r="C107" s="595"/>
      <c r="D107" s="588">
        <v>42</v>
      </c>
      <c r="E107" s="596">
        <v>382106</v>
      </c>
      <c r="F107" s="597"/>
      <c r="G107" s="588">
        <v>42</v>
      </c>
      <c r="H107" s="598" t="s">
        <v>103</v>
      </c>
      <c r="I107" s="598"/>
    </row>
    <row r="108" spans="1:9">
      <c r="A108" s="379"/>
      <c r="B108" s="594" t="s">
        <v>97</v>
      </c>
      <c r="C108" s="595"/>
      <c r="D108" s="588">
        <v>63</v>
      </c>
      <c r="E108" s="596">
        <v>1059765</v>
      </c>
      <c r="F108" s="597"/>
      <c r="G108" s="588">
        <v>63</v>
      </c>
      <c r="H108" s="598" t="s">
        <v>103</v>
      </c>
      <c r="I108" s="598"/>
    </row>
    <row r="109" spans="1:9">
      <c r="A109" s="472"/>
      <c r="B109" s="50"/>
      <c r="C109" s="50"/>
      <c r="D109" s="50"/>
      <c r="E109" s="50"/>
      <c r="F109" s="50"/>
      <c r="G109" s="50"/>
      <c r="H109" s="50"/>
      <c r="I109" s="50"/>
    </row>
    <row r="110" spans="1:9">
      <c r="A110" s="472"/>
      <c r="B110" s="599"/>
      <c r="C110" s="599"/>
      <c r="D110" s="599"/>
      <c r="E110" s="599"/>
      <c r="F110" s="599"/>
      <c r="G110" s="599"/>
      <c r="H110" s="599"/>
      <c r="I110" s="599"/>
    </row>
    <row r="111" spans="1:9">
      <c r="A111" s="472"/>
      <c r="B111" s="50"/>
      <c r="C111" s="50"/>
      <c r="D111" s="50"/>
      <c r="E111" s="50"/>
      <c r="F111" s="50"/>
      <c r="G111" s="50"/>
      <c r="H111" s="599"/>
      <c r="I111" s="599"/>
    </row>
    <row r="112" spans="1:9">
      <c r="A112" s="379" t="s">
        <v>104</v>
      </c>
      <c r="B112" s="600"/>
      <c r="C112" s="50"/>
      <c r="D112" s="50"/>
      <c r="E112" s="50"/>
      <c r="F112" s="50"/>
      <c r="G112" s="50"/>
      <c r="H112" s="599"/>
      <c r="I112" s="599"/>
    </row>
    <row r="113" spans="1:9">
      <c r="A113" s="472"/>
      <c r="B113" s="50"/>
      <c r="C113" s="50"/>
      <c r="D113" s="50"/>
      <c r="E113" s="50"/>
      <c r="F113" s="50"/>
      <c r="G113" s="50"/>
      <c r="H113" s="599"/>
      <c r="I113" s="599"/>
    </row>
    <row r="114" spans="1:9">
      <c r="A114" s="472"/>
      <c r="B114" s="585" t="s">
        <v>105</v>
      </c>
      <c r="C114" s="585"/>
      <c r="D114" s="585"/>
      <c r="E114" s="585"/>
      <c r="F114" s="585"/>
      <c r="G114" s="585"/>
      <c r="H114" s="599"/>
      <c r="I114" s="599"/>
    </row>
    <row r="115" spans="1:9">
      <c r="A115" s="472"/>
      <c r="B115" s="585" t="s">
        <v>106</v>
      </c>
      <c r="C115" s="585"/>
      <c r="D115" s="585"/>
      <c r="E115" s="585"/>
      <c r="F115" s="585"/>
      <c r="G115" s="585"/>
      <c r="H115" s="599"/>
      <c r="I115" s="599"/>
    </row>
    <row r="116" spans="1:9">
      <c r="A116" s="472"/>
      <c r="B116" s="601" t="s">
        <v>107</v>
      </c>
      <c r="C116" s="601"/>
      <c r="D116" s="601"/>
      <c r="E116" s="601"/>
      <c r="F116" s="601"/>
      <c r="G116" s="601"/>
      <c r="H116" s="599"/>
      <c r="I116" s="599"/>
    </row>
    <row r="117" customHeight="1" spans="1:9">
      <c r="A117" s="472"/>
      <c r="B117" s="604" t="s">
        <v>108</v>
      </c>
      <c r="C117" s="585"/>
      <c r="D117" s="585"/>
      <c r="E117" s="585"/>
      <c r="F117" s="585"/>
      <c r="G117" s="585"/>
      <c r="H117" s="599"/>
      <c r="I117" s="599"/>
    </row>
    <row r="118" spans="1:9">
      <c r="A118" s="472"/>
      <c r="B118" s="604" t="s">
        <v>109</v>
      </c>
      <c r="C118" s="585"/>
      <c r="D118" s="585"/>
      <c r="E118" s="585"/>
      <c r="F118" s="585"/>
      <c r="G118" s="585"/>
      <c r="H118" s="599"/>
      <c r="I118" s="599"/>
    </row>
    <row r="119" spans="1:9">
      <c r="A119" s="599" t="s">
        <v>110</v>
      </c>
      <c r="B119" s="50"/>
      <c r="C119" s="50"/>
      <c r="D119" s="50"/>
      <c r="E119" s="50"/>
      <c r="F119" s="50" t="s">
        <v>111</v>
      </c>
      <c r="G119" s="50" t="s">
        <v>112</v>
      </c>
      <c r="H119" s="599"/>
      <c r="I119" s="599"/>
    </row>
    <row r="120" spans="1:9">
      <c r="A120" s="472"/>
      <c r="B120" s="50"/>
      <c r="C120" s="50"/>
      <c r="D120" s="50"/>
      <c r="E120" s="50"/>
      <c r="F120" s="50"/>
      <c r="G120" s="50"/>
      <c r="H120" s="599"/>
      <c r="I120" s="599"/>
    </row>
    <row r="121" spans="1:9">
      <c r="A121" s="472"/>
      <c r="B121" s="50" t="s">
        <v>113</v>
      </c>
      <c r="C121" s="50"/>
      <c r="D121" s="50"/>
      <c r="E121" s="50"/>
      <c r="F121" s="50" t="s">
        <v>114</v>
      </c>
      <c r="G121" s="50"/>
      <c r="H121" s="599"/>
      <c r="I121" s="599"/>
    </row>
    <row r="122" spans="1:9">
      <c r="A122" s="472"/>
      <c r="B122" s="50"/>
      <c r="C122" s="50"/>
      <c r="D122" s="50"/>
      <c r="E122" s="50"/>
      <c r="F122" s="50"/>
      <c r="G122" s="50"/>
      <c r="H122" s="599"/>
      <c r="I122" s="599"/>
    </row>
    <row r="123" spans="1:9">
      <c r="A123" s="472"/>
      <c r="B123" s="599"/>
      <c r="C123" s="599"/>
      <c r="D123" s="599"/>
      <c r="E123" s="599"/>
      <c r="F123" s="599"/>
      <c r="G123" s="599"/>
      <c r="H123" s="599"/>
      <c r="I123" s="599"/>
    </row>
    <row r="125" ht="18.75" customHeight="1"/>
    <row r="126" ht="20.25" customHeight="1"/>
    <row r="131" ht="22.5" customHeight="1"/>
    <row r="134" spans="1:9">
      <c r="A134" s="472"/>
      <c r="B134" s="599"/>
      <c r="C134" s="599"/>
      <c r="D134" s="599"/>
      <c r="E134" s="599"/>
      <c r="F134" s="599"/>
      <c r="G134" s="599"/>
      <c r="H134" s="599"/>
      <c r="I134" s="599"/>
    </row>
    <row r="135" spans="1:9">
      <c r="A135" s="472"/>
      <c r="B135" s="599"/>
      <c r="C135" s="599"/>
      <c r="D135" s="599"/>
      <c r="E135" s="599"/>
      <c r="F135" s="599"/>
      <c r="G135" s="599"/>
      <c r="H135" s="599"/>
      <c r="I135" s="599"/>
    </row>
    <row r="136" spans="1:9">
      <c r="A136" s="472"/>
      <c r="B136" s="599"/>
      <c r="C136" s="599"/>
      <c r="D136" s="599"/>
      <c r="E136" s="599"/>
      <c r="F136" s="599"/>
      <c r="G136" s="599"/>
      <c r="H136" s="599"/>
      <c r="I136" s="599"/>
    </row>
    <row r="137" spans="1:9">
      <c r="A137" s="472"/>
      <c r="B137" s="599"/>
      <c r="C137" s="599"/>
      <c r="D137" s="599"/>
      <c r="E137" s="599"/>
      <c r="F137" s="599"/>
      <c r="G137" s="599"/>
      <c r="H137" s="599"/>
      <c r="I137" s="599"/>
    </row>
    <row r="138" spans="1:9">
      <c r="A138" s="472"/>
      <c r="B138" s="599"/>
      <c r="C138" s="599"/>
      <c r="D138" s="599"/>
      <c r="E138" s="599"/>
      <c r="F138" s="599"/>
      <c r="G138" s="599"/>
      <c r="H138" s="599"/>
      <c r="I138" s="599"/>
    </row>
    <row r="139" spans="1:9">
      <c r="A139" s="472"/>
      <c r="B139" s="599"/>
      <c r="C139" s="599"/>
      <c r="D139" s="599"/>
      <c r="E139" s="599"/>
      <c r="F139" s="599"/>
      <c r="G139" s="599"/>
      <c r="H139" s="599"/>
      <c r="I139" s="599"/>
    </row>
    <row r="140" spans="1:9">
      <c r="A140" s="472"/>
      <c r="B140" s="599"/>
      <c r="C140" s="599"/>
      <c r="D140" s="599"/>
      <c r="E140" s="599"/>
      <c r="F140" s="599"/>
      <c r="G140" s="599"/>
      <c r="H140" s="599"/>
      <c r="I140" s="599"/>
    </row>
    <row r="141" spans="1:9">
      <c r="A141" s="472"/>
      <c r="B141" s="599"/>
      <c r="C141" s="599"/>
      <c r="D141" s="599"/>
      <c r="E141" s="599"/>
      <c r="F141" s="599"/>
      <c r="G141" s="599"/>
      <c r="H141" s="599"/>
      <c r="I141" s="599"/>
    </row>
    <row r="142" spans="1:9">
      <c r="A142" s="472"/>
      <c r="B142" s="599"/>
      <c r="C142" s="599"/>
      <c r="D142" s="599"/>
      <c r="E142" s="599"/>
      <c r="F142" s="599"/>
      <c r="G142" s="599"/>
      <c r="H142" s="599"/>
      <c r="I142" s="599"/>
    </row>
    <row r="143" spans="1:9">
      <c r="A143" s="472"/>
      <c r="B143" s="599"/>
      <c r="C143" s="599"/>
      <c r="D143" s="599"/>
      <c r="E143" s="599"/>
      <c r="F143" s="599"/>
      <c r="G143" s="599"/>
      <c r="H143" s="599"/>
      <c r="I143" s="599"/>
    </row>
    <row r="144" spans="1:9">
      <c r="A144" s="472"/>
      <c r="B144" s="599"/>
      <c r="C144" s="599"/>
      <c r="D144" s="599"/>
      <c r="E144" s="599"/>
      <c r="F144" s="599"/>
      <c r="G144" s="599"/>
      <c r="H144" s="599"/>
      <c r="I144" s="599"/>
    </row>
    <row r="145" spans="1:9">
      <c r="A145" s="472"/>
      <c r="B145" s="472"/>
      <c r="C145" s="472"/>
      <c r="D145" s="472"/>
      <c r="E145" s="472"/>
      <c r="F145" s="472"/>
      <c r="G145" s="472"/>
      <c r="H145" s="472"/>
      <c r="I145" s="472"/>
    </row>
    <row r="146" spans="1:9">
      <c r="A146" s="472"/>
      <c r="B146" s="472"/>
      <c r="C146" s="472"/>
      <c r="D146" s="472"/>
      <c r="E146" s="472"/>
      <c r="F146" s="472"/>
      <c r="G146" s="472"/>
      <c r="H146" s="472"/>
      <c r="I146" s="472"/>
    </row>
    <row r="147" spans="2:9">
      <c r="B147" s="472"/>
      <c r="C147" s="472"/>
      <c r="D147" s="472"/>
      <c r="E147" s="472"/>
      <c r="F147" s="472"/>
      <c r="G147" s="472"/>
      <c r="H147" s="472"/>
      <c r="I147" s="472"/>
    </row>
    <row r="148" spans="2:9">
      <c r="B148" s="472"/>
      <c r="C148" s="472"/>
      <c r="D148" s="472"/>
      <c r="E148" s="472"/>
      <c r="F148" s="472"/>
      <c r="G148" s="472"/>
      <c r="H148" s="472"/>
      <c r="I148" s="472"/>
    </row>
    <row r="149" spans="2:9">
      <c r="B149" s="472"/>
      <c r="C149" s="472"/>
      <c r="D149" s="472"/>
      <c r="E149" s="472"/>
      <c r="F149" s="472"/>
      <c r="G149" s="472"/>
      <c r="H149" s="472"/>
      <c r="I149" s="472"/>
    </row>
    <row r="150" spans="2:9">
      <c r="B150" s="472"/>
      <c r="C150" s="472"/>
      <c r="D150" s="472"/>
      <c r="E150" s="472"/>
      <c r="F150" s="472"/>
      <c r="G150" s="472"/>
      <c r="H150" s="472"/>
      <c r="I150" s="472"/>
    </row>
    <row r="151" spans="2:9">
      <c r="B151" s="472"/>
      <c r="C151" s="472"/>
      <c r="D151" s="472"/>
      <c r="E151" s="472"/>
      <c r="F151" s="472"/>
      <c r="G151" s="472"/>
      <c r="H151" s="472"/>
      <c r="I151" s="472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90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topLeftCell="A60" workbookViewId="0">
      <selection activeCell="I70" sqref="I70:J70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2.8571428571429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4" max="14" width="10.1428571428571" customWidth="1"/>
    <col min="16" max="16" width="13.8571428571429" customWidth="1"/>
  </cols>
  <sheetData>
    <row r="1" ht="26.25" customHeight="1" spans="2:10">
      <c r="B1" s="373" t="s">
        <v>115</v>
      </c>
      <c r="C1" s="373"/>
      <c r="D1" s="373"/>
      <c r="E1" s="373"/>
      <c r="F1" s="373"/>
      <c r="G1" s="373"/>
      <c r="H1" s="373"/>
      <c r="I1" s="373"/>
      <c r="J1" s="373"/>
    </row>
    <row r="2" ht="14.25" customHeight="1" spans="2:10">
      <c r="B2" s="373"/>
      <c r="C2" s="373"/>
      <c r="D2" s="373"/>
      <c r="E2" s="373"/>
      <c r="F2" s="373"/>
      <c r="G2" s="373"/>
      <c r="H2" s="373"/>
      <c r="I2" s="373"/>
      <c r="J2" s="373"/>
    </row>
    <row r="3" ht="18" customHeight="1" spans="2:10">
      <c r="B3" s="106"/>
      <c r="C3" s="106"/>
      <c r="D3" s="374" t="s">
        <v>116</v>
      </c>
      <c r="E3" s="374"/>
      <c r="F3" s="374"/>
      <c r="G3" s="374"/>
      <c r="H3" s="374"/>
      <c r="I3" s="374"/>
      <c r="J3" s="106"/>
    </row>
    <row r="4" spans="2:10">
      <c r="B4" s="106"/>
      <c r="C4" s="106"/>
      <c r="D4" s="106"/>
      <c r="E4" s="106"/>
      <c r="F4" s="106"/>
      <c r="G4" s="106"/>
      <c r="H4" s="106"/>
      <c r="I4" s="106"/>
      <c r="J4" s="106"/>
    </row>
    <row r="5" ht="21.75" customHeight="1" spans="2:11">
      <c r="B5" s="375" t="s">
        <v>117</v>
      </c>
      <c r="C5" s="376"/>
      <c r="D5" s="376"/>
      <c r="E5" s="377" t="s">
        <v>118</v>
      </c>
      <c r="F5" s="378"/>
      <c r="G5" s="378"/>
      <c r="H5" s="378"/>
      <c r="I5" s="422"/>
      <c r="J5" s="390"/>
      <c r="K5" s="423"/>
    </row>
    <row r="6" spans="2:11">
      <c r="B6" s="379"/>
      <c r="C6" s="379"/>
      <c r="D6" s="379"/>
      <c r="E6" s="380"/>
      <c r="F6" s="380"/>
      <c r="G6" s="380"/>
      <c r="H6" s="380"/>
      <c r="I6" s="380"/>
      <c r="J6" s="379"/>
      <c r="K6" s="423"/>
    </row>
    <row r="7" ht="22.5" customHeight="1" spans="2:11">
      <c r="B7" s="381" t="s">
        <v>119</v>
      </c>
      <c r="C7" s="382"/>
      <c r="D7" s="382"/>
      <c r="E7" s="378"/>
      <c r="F7" s="378"/>
      <c r="G7" s="377" t="s">
        <v>120</v>
      </c>
      <c r="H7" s="378"/>
      <c r="I7" s="422"/>
      <c r="J7" s="379"/>
      <c r="K7" s="423"/>
    </row>
    <row r="8" spans="2:11">
      <c r="B8" s="379"/>
      <c r="C8" s="379"/>
      <c r="D8" s="379"/>
      <c r="E8" s="379"/>
      <c r="F8" s="379"/>
      <c r="G8" s="379"/>
      <c r="H8" s="379"/>
      <c r="I8" s="379"/>
      <c r="J8" s="379"/>
      <c r="K8" s="423"/>
    </row>
    <row r="9" ht="17.25" customHeight="1" spans="2:11">
      <c r="B9" s="381" t="s">
        <v>1</v>
      </c>
      <c r="C9" s="382"/>
      <c r="D9" s="382" t="s">
        <v>2</v>
      </c>
      <c r="E9" s="383"/>
      <c r="F9" s="379"/>
      <c r="G9" s="384" t="s">
        <v>121</v>
      </c>
      <c r="H9" s="378" t="s">
        <v>4</v>
      </c>
      <c r="I9" s="422"/>
      <c r="J9" s="390"/>
      <c r="K9" s="423"/>
    </row>
    <row r="10" spans="2:11">
      <c r="B10" s="379"/>
      <c r="C10" s="379"/>
      <c r="D10" s="379"/>
      <c r="E10" s="379"/>
      <c r="F10" s="379"/>
      <c r="G10" s="379"/>
      <c r="H10" s="379"/>
      <c r="I10" s="379"/>
      <c r="J10" s="379"/>
      <c r="K10" s="423"/>
    </row>
    <row r="11" ht="18" customHeight="1" spans="2:11">
      <c r="B11" s="384" t="s">
        <v>122</v>
      </c>
      <c r="C11" s="385"/>
      <c r="D11" s="385"/>
      <c r="E11" s="386"/>
      <c r="F11" s="379"/>
      <c r="G11" s="384" t="s">
        <v>123</v>
      </c>
      <c r="H11" s="382">
        <v>2020</v>
      </c>
      <c r="I11" s="383"/>
      <c r="J11" s="379"/>
      <c r="K11" s="423"/>
    </row>
    <row r="12" spans="2:10">
      <c r="B12" s="106"/>
      <c r="C12" s="106"/>
      <c r="D12" s="106"/>
      <c r="E12" s="106"/>
      <c r="F12" s="106"/>
      <c r="G12" s="106"/>
      <c r="H12" s="106"/>
      <c r="I12" s="106"/>
      <c r="J12" s="106"/>
    </row>
    <row r="13" spans="2:10">
      <c r="B13" s="379" t="s">
        <v>7</v>
      </c>
      <c r="C13" s="379"/>
      <c r="D13" s="379" t="s">
        <v>124</v>
      </c>
      <c r="E13" s="379"/>
      <c r="F13" s="379"/>
      <c r="G13" s="379"/>
      <c r="H13" s="379"/>
      <c r="I13" s="379"/>
      <c r="J13" s="379"/>
    </row>
    <row r="14" spans="2:10">
      <c r="B14" s="379" t="s">
        <v>125</v>
      </c>
      <c r="C14" s="379" t="s">
        <v>112</v>
      </c>
      <c r="D14" s="379"/>
      <c r="E14" s="387" t="s">
        <v>126</v>
      </c>
      <c r="F14" s="387"/>
      <c r="G14" s="379"/>
      <c r="H14" s="379" t="s">
        <v>127</v>
      </c>
      <c r="I14" s="379"/>
      <c r="J14" s="379"/>
    </row>
    <row r="15" spans="2:10">
      <c r="B15" s="379"/>
      <c r="C15" s="379"/>
      <c r="D15" s="379"/>
      <c r="E15" s="379"/>
      <c r="F15" s="379"/>
      <c r="G15" s="379"/>
      <c r="H15" s="379"/>
      <c r="I15" s="379"/>
      <c r="J15" s="379"/>
    </row>
    <row r="16" ht="18.75" customHeight="1" spans="2:10">
      <c r="B16" s="379" t="s">
        <v>128</v>
      </c>
      <c r="C16" s="379"/>
      <c r="D16" s="388">
        <v>44049</v>
      </c>
      <c r="E16" s="379"/>
      <c r="F16" s="379"/>
      <c r="G16" s="379"/>
      <c r="H16" s="379"/>
      <c r="I16" s="379"/>
      <c r="J16" s="379"/>
    </row>
    <row r="17" ht="15.75" spans="2:10">
      <c r="B17" s="389"/>
      <c r="C17" s="389"/>
      <c r="D17" s="389"/>
      <c r="E17" s="389"/>
      <c r="F17" s="389"/>
      <c r="G17" s="389"/>
      <c r="H17" s="389"/>
      <c r="I17" s="389"/>
      <c r="J17" s="389"/>
    </row>
    <row r="18" ht="15.75" spans="2:10">
      <c r="B18" s="379"/>
      <c r="C18" s="379"/>
      <c r="D18" s="379"/>
      <c r="E18" s="379"/>
      <c r="F18" s="379"/>
      <c r="G18" s="379"/>
      <c r="H18" s="379"/>
      <c r="I18" s="379"/>
      <c r="J18" s="379"/>
    </row>
    <row r="19" ht="17.25" customHeight="1" spans="2:15">
      <c r="B19" s="390" t="s">
        <v>129</v>
      </c>
      <c r="C19" s="390"/>
      <c r="D19" s="390"/>
      <c r="E19" s="390"/>
      <c r="F19" s="379"/>
      <c r="G19" s="379"/>
      <c r="H19" s="379"/>
      <c r="I19" s="379"/>
      <c r="J19" s="379"/>
      <c r="K19" s="424"/>
      <c r="L19" s="424"/>
      <c r="M19" s="424"/>
      <c r="N19" s="424"/>
      <c r="O19" s="424"/>
    </row>
    <row r="20" spans="2:16">
      <c r="B20" s="379"/>
      <c r="C20" s="391" t="s">
        <v>130</v>
      </c>
      <c r="D20" s="392"/>
      <c r="E20" s="392"/>
      <c r="F20" s="392"/>
      <c r="G20" s="393"/>
      <c r="H20" s="394">
        <v>406</v>
      </c>
      <c r="I20" s="425"/>
      <c r="J20" s="426"/>
      <c r="K20" s="427"/>
      <c r="L20" s="427"/>
      <c r="M20" s="427"/>
      <c r="N20" s="427"/>
      <c r="O20" s="427"/>
      <c r="P20" s="428"/>
    </row>
    <row r="21" spans="2:16">
      <c r="B21" s="379"/>
      <c r="C21" s="391" t="s">
        <v>131</v>
      </c>
      <c r="D21" s="392"/>
      <c r="E21" s="392"/>
      <c r="F21" s="392"/>
      <c r="G21" s="393"/>
      <c r="H21" s="384">
        <v>5631</v>
      </c>
      <c r="I21" s="386"/>
      <c r="J21" s="429"/>
      <c r="K21" s="427"/>
      <c r="L21" s="427"/>
      <c r="M21" s="427"/>
      <c r="N21" s="427"/>
      <c r="O21" s="427"/>
      <c r="P21" s="428"/>
    </row>
    <row r="22" spans="2:16">
      <c r="B22" s="379"/>
      <c r="C22" s="391" t="s">
        <v>132</v>
      </c>
      <c r="D22" s="392"/>
      <c r="E22" s="392"/>
      <c r="F22" s="392"/>
      <c r="G22" s="393"/>
      <c r="H22" s="384">
        <v>12586</v>
      </c>
      <c r="I22" s="386"/>
      <c r="J22" s="429"/>
      <c r="K22" s="427"/>
      <c r="L22" s="427"/>
      <c r="M22" s="427"/>
      <c r="N22" s="427"/>
      <c r="O22" s="427"/>
      <c r="P22" s="428"/>
    </row>
    <row r="23" spans="2:16">
      <c r="B23" s="379"/>
      <c r="C23" s="391" t="s">
        <v>133</v>
      </c>
      <c r="D23" s="392"/>
      <c r="E23" s="392"/>
      <c r="F23" s="392"/>
      <c r="G23" s="393"/>
      <c r="H23" s="395">
        <v>4780</v>
      </c>
      <c r="I23" s="430"/>
      <c r="J23" s="379"/>
      <c r="K23" s="431"/>
      <c r="L23" s="427"/>
      <c r="M23" s="427"/>
      <c r="N23" s="427"/>
      <c r="O23" s="427"/>
      <c r="P23" s="428"/>
    </row>
    <row r="24" spans="2:16">
      <c r="B24" s="379"/>
      <c r="C24" s="391" t="s">
        <v>134</v>
      </c>
      <c r="D24" s="392"/>
      <c r="E24" s="392"/>
      <c r="F24" s="392"/>
      <c r="G24" s="393"/>
      <c r="H24" s="396">
        <f>H23/H21*100</f>
        <v>84.8872313976203</v>
      </c>
      <c r="I24" s="432"/>
      <c r="J24" s="379"/>
      <c r="K24" s="427"/>
      <c r="L24" s="427"/>
      <c r="M24" s="427"/>
      <c r="N24" s="427"/>
      <c r="O24" s="427"/>
      <c r="P24" s="428"/>
    </row>
    <row r="25" spans="2:16">
      <c r="B25" s="379"/>
      <c r="C25" s="391" t="s">
        <v>135</v>
      </c>
      <c r="D25" s="392"/>
      <c r="E25" s="392"/>
      <c r="F25" s="392"/>
      <c r="G25" s="393"/>
      <c r="H25" s="395">
        <v>105</v>
      </c>
      <c r="I25" s="430"/>
      <c r="J25" s="379"/>
      <c r="K25" s="427"/>
      <c r="L25" s="427"/>
      <c r="M25" s="427"/>
      <c r="N25" s="427"/>
      <c r="O25" s="427"/>
      <c r="P25" s="428"/>
    </row>
    <row r="26" spans="2:16">
      <c r="B26" s="379"/>
      <c r="C26" s="391" t="s">
        <v>136</v>
      </c>
      <c r="D26" s="392"/>
      <c r="E26" s="392"/>
      <c r="F26" s="392"/>
      <c r="G26" s="393"/>
      <c r="H26" s="397">
        <v>275</v>
      </c>
      <c r="I26" s="433"/>
      <c r="J26" s="379"/>
      <c r="K26" s="434"/>
      <c r="L26" s="435"/>
      <c r="M26" s="435"/>
      <c r="N26" s="427"/>
      <c r="O26" s="427"/>
      <c r="P26" s="428"/>
    </row>
    <row r="27" spans="2:16">
      <c r="B27" s="379"/>
      <c r="C27" s="391" t="s">
        <v>137</v>
      </c>
      <c r="D27" s="392"/>
      <c r="E27" s="392"/>
      <c r="F27" s="392"/>
      <c r="G27" s="393"/>
      <c r="H27" s="398">
        <f>H26/H25</f>
        <v>2.61904761904762</v>
      </c>
      <c r="I27" s="436"/>
      <c r="J27" s="437"/>
      <c r="K27" s="438"/>
      <c r="L27" s="438"/>
      <c r="M27" s="438"/>
      <c r="N27" s="438"/>
      <c r="O27" s="438"/>
      <c r="P27" s="439"/>
    </row>
    <row r="28" spans="2:10">
      <c r="B28" s="379"/>
      <c r="C28" s="379"/>
      <c r="D28" s="379"/>
      <c r="E28" s="379"/>
      <c r="F28" s="379"/>
      <c r="G28" s="379"/>
      <c r="H28" s="379"/>
      <c r="I28" s="379"/>
      <c r="J28" s="379"/>
    </row>
    <row r="29" ht="21.75" customHeight="1" spans="2:10">
      <c r="B29" s="390" t="s">
        <v>138</v>
      </c>
      <c r="C29" s="379"/>
      <c r="D29" s="379"/>
      <c r="E29" s="379"/>
      <c r="F29" s="379"/>
      <c r="G29" s="379"/>
      <c r="H29" s="379"/>
      <c r="I29" s="379"/>
      <c r="J29" s="379"/>
    </row>
    <row r="30" spans="2:10">
      <c r="B30" s="379"/>
      <c r="C30" s="399" t="s">
        <v>28</v>
      </c>
      <c r="D30" s="377"/>
      <c r="E30" s="399" t="s">
        <v>139</v>
      </c>
      <c r="F30" s="399"/>
      <c r="G30" s="399" t="s">
        <v>140</v>
      </c>
      <c r="H30" s="399"/>
      <c r="I30" s="399" t="s">
        <v>40</v>
      </c>
      <c r="J30" s="399"/>
    </row>
    <row r="31" spans="2:10">
      <c r="B31" s="379"/>
      <c r="C31" s="399"/>
      <c r="D31" s="377"/>
      <c r="E31" s="399" t="s">
        <v>32</v>
      </c>
      <c r="F31" s="399" t="s">
        <v>33</v>
      </c>
      <c r="G31" s="399" t="s">
        <v>32</v>
      </c>
      <c r="H31" s="399" t="s">
        <v>33</v>
      </c>
      <c r="I31" s="399" t="s">
        <v>32</v>
      </c>
      <c r="J31" s="399" t="s">
        <v>33</v>
      </c>
    </row>
    <row r="32" spans="2:11">
      <c r="B32" s="379"/>
      <c r="C32" s="400" t="s">
        <v>141</v>
      </c>
      <c r="D32" s="401"/>
      <c r="E32" s="402">
        <v>1</v>
      </c>
      <c r="F32" s="402">
        <v>0</v>
      </c>
      <c r="G32" s="402">
        <v>3</v>
      </c>
      <c r="H32" s="402">
        <v>0</v>
      </c>
      <c r="I32" s="402">
        <f t="shared" ref="I32:I37" si="0">SUM(E32+G32)</f>
        <v>4</v>
      </c>
      <c r="J32" s="402">
        <f t="shared" ref="J32:J37" si="1">SUM(F32+H32)</f>
        <v>0</v>
      </c>
      <c r="K32" s="440"/>
    </row>
    <row r="33" spans="2:11">
      <c r="B33" s="379"/>
      <c r="C33" s="400" t="s">
        <v>35</v>
      </c>
      <c r="D33" s="401"/>
      <c r="E33" s="402">
        <v>1</v>
      </c>
      <c r="F33" s="402">
        <v>0</v>
      </c>
      <c r="G33" s="402">
        <v>0</v>
      </c>
      <c r="H33" s="402">
        <v>3</v>
      </c>
      <c r="I33" s="402">
        <f t="shared" si="0"/>
        <v>1</v>
      </c>
      <c r="J33" s="402">
        <f t="shared" si="1"/>
        <v>3</v>
      </c>
      <c r="K33" s="440"/>
    </row>
    <row r="34" spans="2:11">
      <c r="B34" s="379"/>
      <c r="C34" s="400" t="s">
        <v>36</v>
      </c>
      <c r="D34" s="401"/>
      <c r="E34" s="402">
        <v>3</v>
      </c>
      <c r="F34" s="402">
        <v>10</v>
      </c>
      <c r="G34" s="402">
        <v>1</v>
      </c>
      <c r="H34" s="402">
        <v>1</v>
      </c>
      <c r="I34" s="402">
        <f t="shared" si="0"/>
        <v>4</v>
      </c>
      <c r="J34" s="402">
        <f t="shared" si="1"/>
        <v>11</v>
      </c>
      <c r="K34" s="440"/>
    </row>
    <row r="35" spans="2:11">
      <c r="B35" s="379"/>
      <c r="C35" s="400" t="s">
        <v>142</v>
      </c>
      <c r="D35" s="401"/>
      <c r="E35" s="402">
        <v>8</v>
      </c>
      <c r="F35" s="402">
        <v>29</v>
      </c>
      <c r="G35" s="402">
        <v>5</v>
      </c>
      <c r="H35" s="402">
        <v>11</v>
      </c>
      <c r="I35" s="402">
        <f t="shared" si="0"/>
        <v>13</v>
      </c>
      <c r="J35" s="402">
        <f t="shared" si="1"/>
        <v>40</v>
      </c>
      <c r="K35" s="440"/>
    </row>
    <row r="36" spans="2:11">
      <c r="B36" s="379"/>
      <c r="C36" s="400" t="s">
        <v>38</v>
      </c>
      <c r="D36" s="401"/>
      <c r="E36" s="402">
        <v>2</v>
      </c>
      <c r="F36" s="402">
        <v>2</v>
      </c>
      <c r="G36" s="402">
        <v>3</v>
      </c>
      <c r="H36" s="402">
        <v>2</v>
      </c>
      <c r="I36" s="402">
        <f t="shared" si="0"/>
        <v>5</v>
      </c>
      <c r="J36" s="402">
        <f t="shared" si="1"/>
        <v>4</v>
      </c>
      <c r="K36" s="440"/>
    </row>
    <row r="37" spans="2:11">
      <c r="B37" s="379"/>
      <c r="C37" s="400" t="s">
        <v>39</v>
      </c>
      <c r="D37" s="401"/>
      <c r="E37" s="402">
        <v>2</v>
      </c>
      <c r="F37" s="402">
        <v>2</v>
      </c>
      <c r="G37" s="402">
        <v>6</v>
      </c>
      <c r="H37" s="402">
        <v>10</v>
      </c>
      <c r="I37" s="402">
        <f t="shared" si="0"/>
        <v>8</v>
      </c>
      <c r="J37" s="402">
        <f t="shared" si="1"/>
        <v>12</v>
      </c>
      <c r="K37" s="440"/>
    </row>
    <row r="38" spans="2:11">
      <c r="B38" s="379"/>
      <c r="C38" s="403" t="s">
        <v>143</v>
      </c>
      <c r="D38" s="404"/>
      <c r="E38" s="403">
        <f t="shared" ref="E38:J38" si="2">SUM(E32:E37)</f>
        <v>17</v>
      </c>
      <c r="F38" s="403">
        <f t="shared" si="2"/>
        <v>43</v>
      </c>
      <c r="G38" s="403">
        <f t="shared" si="2"/>
        <v>18</v>
      </c>
      <c r="H38" s="403">
        <f t="shared" si="2"/>
        <v>27</v>
      </c>
      <c r="I38" s="403">
        <f t="shared" si="2"/>
        <v>35</v>
      </c>
      <c r="J38" s="403">
        <f t="shared" si="2"/>
        <v>70</v>
      </c>
      <c r="K38" s="440"/>
    </row>
    <row r="39" spans="2:10">
      <c r="B39" s="379"/>
      <c r="C39" s="379"/>
      <c r="D39" s="379"/>
      <c r="E39" s="379"/>
      <c r="F39" s="379"/>
      <c r="G39" s="379"/>
      <c r="H39" s="379"/>
      <c r="I39" s="379"/>
      <c r="J39" s="379"/>
    </row>
    <row r="40" ht="18.75" customHeight="1" spans="2:10">
      <c r="B40" s="390" t="s">
        <v>144</v>
      </c>
      <c r="C40" s="379"/>
      <c r="D40" s="379"/>
      <c r="E40" s="379"/>
      <c r="F40" s="379"/>
      <c r="G40" s="379"/>
      <c r="H40" s="379"/>
      <c r="I40" s="379"/>
      <c r="J40" s="379"/>
    </row>
    <row r="41" ht="21.75" customHeight="1" spans="2:10">
      <c r="B41" s="379"/>
      <c r="C41" s="405" t="s">
        <v>145</v>
      </c>
      <c r="D41" s="405"/>
      <c r="E41" s="405"/>
      <c r="F41" s="405"/>
      <c r="G41" s="405" t="s">
        <v>146</v>
      </c>
      <c r="H41" s="405"/>
      <c r="I41" s="405"/>
      <c r="J41" s="405"/>
    </row>
    <row r="42" ht="25.5" customHeight="1" spans="2:10">
      <c r="B42" s="379"/>
      <c r="C42" s="399" t="s">
        <v>147</v>
      </c>
      <c r="D42" s="399"/>
      <c r="E42" s="399"/>
      <c r="F42" s="406" t="s">
        <v>148</v>
      </c>
      <c r="G42" s="399" t="s">
        <v>147</v>
      </c>
      <c r="H42" s="399"/>
      <c r="I42" s="399"/>
      <c r="J42" s="406" t="s">
        <v>148</v>
      </c>
    </row>
    <row r="43" customHeight="1" spans="2:10">
      <c r="B43" s="379"/>
      <c r="C43" s="407" t="s">
        <v>66</v>
      </c>
      <c r="D43" s="400"/>
      <c r="E43" s="400"/>
      <c r="F43" s="402">
        <v>21</v>
      </c>
      <c r="G43" s="408" t="s">
        <v>80</v>
      </c>
      <c r="H43" s="408"/>
      <c r="I43" s="408"/>
      <c r="J43" s="402">
        <v>16</v>
      </c>
    </row>
    <row r="44" customHeight="1" spans="2:10">
      <c r="B44" s="379"/>
      <c r="C44" s="408" t="s">
        <v>67</v>
      </c>
      <c r="D44" s="408"/>
      <c r="E44" s="408"/>
      <c r="F44" s="402">
        <v>5</v>
      </c>
      <c r="G44" s="408" t="s">
        <v>81</v>
      </c>
      <c r="H44" s="408"/>
      <c r="I44" s="408"/>
      <c r="J44" s="402">
        <v>4</v>
      </c>
    </row>
    <row r="45" customHeight="1" spans="2:10">
      <c r="B45" s="379"/>
      <c r="C45" s="408" t="s">
        <v>68</v>
      </c>
      <c r="D45" s="408"/>
      <c r="E45" s="408"/>
      <c r="F45" s="402">
        <v>2</v>
      </c>
      <c r="G45" s="408" t="s">
        <v>149</v>
      </c>
      <c r="H45" s="408"/>
      <c r="I45" s="408"/>
      <c r="J45" s="402">
        <v>3</v>
      </c>
    </row>
    <row r="46" customHeight="1" spans="2:10">
      <c r="B46" s="379"/>
      <c r="C46" s="408" t="s">
        <v>150</v>
      </c>
      <c r="D46" s="408"/>
      <c r="E46" s="408"/>
      <c r="F46" s="402">
        <v>5</v>
      </c>
      <c r="G46" s="401" t="s">
        <v>85</v>
      </c>
      <c r="H46" s="409"/>
      <c r="I46" s="441"/>
      <c r="J46" s="402">
        <v>3</v>
      </c>
    </row>
    <row r="47" customHeight="1" spans="2:10">
      <c r="B47" s="379"/>
      <c r="C47" s="408" t="s">
        <v>151</v>
      </c>
      <c r="D47" s="408"/>
      <c r="E47" s="408"/>
      <c r="F47" s="402">
        <v>6</v>
      </c>
      <c r="G47" s="401" t="s">
        <v>152</v>
      </c>
      <c r="H47" s="409"/>
      <c r="I47" s="441"/>
      <c r="J47" s="402">
        <v>1</v>
      </c>
    </row>
    <row r="48" customHeight="1" spans="2:10">
      <c r="B48" s="379"/>
      <c r="C48" s="408" t="s">
        <v>153</v>
      </c>
      <c r="D48" s="408"/>
      <c r="E48" s="408"/>
      <c r="F48" s="402">
        <v>7</v>
      </c>
      <c r="G48" s="401" t="s">
        <v>154</v>
      </c>
      <c r="H48" s="409"/>
      <c r="I48" s="441"/>
      <c r="J48" s="402">
        <v>1</v>
      </c>
    </row>
    <row r="49" customHeight="1" spans="2:10">
      <c r="B49" s="379"/>
      <c r="C49" s="410" t="s">
        <v>73</v>
      </c>
      <c r="D49" s="410"/>
      <c r="E49" s="410"/>
      <c r="F49" s="402">
        <v>2</v>
      </c>
      <c r="G49" s="401" t="s">
        <v>155</v>
      </c>
      <c r="H49" s="409"/>
      <c r="I49" s="441"/>
      <c r="J49" s="402">
        <v>1</v>
      </c>
    </row>
    <row r="50" customHeight="1" spans="2:10">
      <c r="B50" s="379"/>
      <c r="C50" s="408" t="s">
        <v>74</v>
      </c>
      <c r="D50" s="408"/>
      <c r="E50" s="408"/>
      <c r="F50" s="402">
        <v>1</v>
      </c>
      <c r="G50" s="401" t="s">
        <v>156</v>
      </c>
      <c r="H50" s="409"/>
      <c r="I50" s="441"/>
      <c r="J50" s="402">
        <v>1</v>
      </c>
    </row>
    <row r="51" customHeight="1" spans="2:10">
      <c r="B51" s="379"/>
      <c r="C51" s="410" t="s">
        <v>76</v>
      </c>
      <c r="D51" s="410"/>
      <c r="E51" s="410"/>
      <c r="F51" s="402">
        <v>3</v>
      </c>
      <c r="G51" s="411" t="s">
        <v>157</v>
      </c>
      <c r="H51" s="412"/>
      <c r="I51" s="442"/>
      <c r="J51" s="402">
        <v>2</v>
      </c>
    </row>
    <row r="52" customHeight="1" spans="2:10">
      <c r="B52" s="379"/>
      <c r="C52" s="410" t="s">
        <v>75</v>
      </c>
      <c r="D52" s="410"/>
      <c r="E52" s="410"/>
      <c r="F52" s="402">
        <v>1</v>
      </c>
      <c r="G52" s="411" t="s">
        <v>158</v>
      </c>
      <c r="H52" s="412"/>
      <c r="I52" s="442"/>
      <c r="J52" s="402">
        <v>2</v>
      </c>
    </row>
    <row r="53" customHeight="1" spans="2:10">
      <c r="B53" s="379"/>
      <c r="C53" s="410" t="s">
        <v>159</v>
      </c>
      <c r="D53" s="410"/>
      <c r="E53" s="410"/>
      <c r="F53" s="402">
        <v>1</v>
      </c>
      <c r="G53" s="401" t="s">
        <v>84</v>
      </c>
      <c r="H53" s="409"/>
      <c r="I53" s="441"/>
      <c r="J53" s="402">
        <v>3</v>
      </c>
    </row>
    <row r="54" customHeight="1" spans="2:15">
      <c r="B54" s="379"/>
      <c r="C54" s="400" t="s">
        <v>70</v>
      </c>
      <c r="D54" s="400"/>
      <c r="E54" s="400"/>
      <c r="F54" s="402">
        <v>2</v>
      </c>
      <c r="G54" s="401" t="s">
        <v>160</v>
      </c>
      <c r="H54" s="409"/>
      <c r="I54" s="441"/>
      <c r="J54" s="402">
        <v>2</v>
      </c>
      <c r="K54" s="115"/>
      <c r="M54" s="443"/>
      <c r="N54" s="443"/>
      <c r="O54" s="84"/>
    </row>
    <row r="55" customHeight="1" spans="2:17">
      <c r="B55" s="379"/>
      <c r="C55" s="400"/>
      <c r="D55" s="400"/>
      <c r="E55" s="400"/>
      <c r="F55" s="402"/>
      <c r="G55" s="411" t="s">
        <v>161</v>
      </c>
      <c r="H55" s="412"/>
      <c r="I55" s="442"/>
      <c r="J55" s="402">
        <v>1</v>
      </c>
      <c r="M55" s="443"/>
      <c r="N55" s="443"/>
      <c r="O55" s="84"/>
      <c r="P55" s="443"/>
      <c r="Q55" s="443"/>
    </row>
    <row r="56" ht="16.5" customHeight="1" spans="2:17">
      <c r="B56" s="379"/>
      <c r="C56" s="400" t="s">
        <v>77</v>
      </c>
      <c r="D56" s="400"/>
      <c r="E56" s="400"/>
      <c r="F56" s="400">
        <v>4</v>
      </c>
      <c r="G56" s="411" t="s">
        <v>77</v>
      </c>
      <c r="H56" s="412"/>
      <c r="I56" s="442"/>
      <c r="J56" s="402">
        <v>5</v>
      </c>
      <c r="M56" s="84"/>
      <c r="N56" s="84"/>
      <c r="O56" s="84"/>
      <c r="P56" s="443"/>
      <c r="Q56" s="443"/>
    </row>
    <row r="57" ht="18.75" customHeight="1" spans="2:16">
      <c r="B57" s="379"/>
      <c r="C57" s="403" t="s">
        <v>40</v>
      </c>
      <c r="D57" s="403"/>
      <c r="E57" s="403"/>
      <c r="F57" s="403">
        <f>SUM(F43:F56)</f>
        <v>60</v>
      </c>
      <c r="G57" s="404" t="s">
        <v>40</v>
      </c>
      <c r="H57" s="413"/>
      <c r="I57" s="444"/>
      <c r="J57" s="403">
        <f>SUM(J43:J56)</f>
        <v>45</v>
      </c>
      <c r="M57" s="84"/>
      <c r="N57" s="443"/>
      <c r="O57" s="443"/>
      <c r="P57" s="445"/>
    </row>
    <row r="58" spans="2:17">
      <c r="B58" s="379"/>
      <c r="C58" s="379"/>
      <c r="D58" s="379"/>
      <c r="E58" s="379"/>
      <c r="F58" s="379"/>
      <c r="G58" s="379"/>
      <c r="H58" s="379"/>
      <c r="I58" s="379"/>
      <c r="J58" s="379"/>
      <c r="M58" s="84"/>
      <c r="N58" s="446"/>
      <c r="O58" s="84"/>
      <c r="P58" s="447"/>
      <c r="Q58" s="447"/>
    </row>
    <row r="59" ht="21" customHeight="1" spans="2:17">
      <c r="B59" s="390" t="s">
        <v>162</v>
      </c>
      <c r="C59" s="414"/>
      <c r="D59" s="379"/>
      <c r="E59" s="379"/>
      <c r="F59" s="379"/>
      <c r="G59" s="379"/>
      <c r="H59" s="379"/>
      <c r="I59" s="379"/>
      <c r="J59" s="379"/>
      <c r="P59" s="447"/>
      <c r="Q59" s="447"/>
    </row>
    <row r="60" ht="27" customHeight="1" spans="2:17">
      <c r="B60" s="379"/>
      <c r="C60" s="399" t="s">
        <v>163</v>
      </c>
      <c r="D60" s="399"/>
      <c r="E60" s="399"/>
      <c r="F60" s="406" t="s">
        <v>164</v>
      </c>
      <c r="G60" s="406" t="s">
        <v>165</v>
      </c>
      <c r="H60" s="415"/>
      <c r="I60" s="448"/>
      <c r="J60" s="448"/>
      <c r="P60" s="449"/>
      <c r="Q60" s="84"/>
    </row>
    <row r="61" spans="2:17">
      <c r="B61" s="379"/>
      <c r="C61" s="400" t="s">
        <v>166</v>
      </c>
      <c r="D61" s="400"/>
      <c r="E61" s="400"/>
      <c r="F61" s="408">
        <v>60</v>
      </c>
      <c r="G61" s="416">
        <v>847255</v>
      </c>
      <c r="H61" s="417"/>
      <c r="I61" s="448"/>
      <c r="J61" s="448"/>
      <c r="P61" s="84"/>
      <c r="Q61" s="84"/>
    </row>
    <row r="62" spans="2:17">
      <c r="B62" s="379"/>
      <c r="C62" s="400" t="s">
        <v>167</v>
      </c>
      <c r="D62" s="400"/>
      <c r="E62" s="400"/>
      <c r="F62" s="408">
        <v>45</v>
      </c>
      <c r="G62" s="418">
        <v>594616</v>
      </c>
      <c r="H62" s="417"/>
      <c r="I62" s="379"/>
      <c r="J62" s="379"/>
      <c r="P62" s="443"/>
      <c r="Q62" s="443"/>
    </row>
    <row r="63" spans="2:15">
      <c r="B63" s="379"/>
      <c r="C63" s="403" t="s">
        <v>168</v>
      </c>
      <c r="D63" s="403"/>
      <c r="E63" s="403"/>
      <c r="F63" s="419">
        <f>SUM(F61:F62)</f>
        <v>105</v>
      </c>
      <c r="G63" s="420">
        <f>SUM(G61:G62)</f>
        <v>1441871</v>
      </c>
      <c r="H63" s="417"/>
      <c r="I63" s="379"/>
      <c r="J63" s="379"/>
      <c r="N63" s="450"/>
      <c r="O63" s="450"/>
    </row>
    <row r="64" spans="2:16">
      <c r="B64" s="379"/>
      <c r="C64" s="379"/>
      <c r="D64" s="379"/>
      <c r="E64" s="379"/>
      <c r="F64" s="379"/>
      <c r="G64" s="421"/>
      <c r="H64" s="379"/>
      <c r="I64" s="379"/>
      <c r="J64" s="379"/>
      <c r="N64" s="450"/>
      <c r="O64" s="450"/>
      <c r="P64" s="451"/>
    </row>
    <row r="65" ht="18.75" customHeight="1" spans="2:14">
      <c r="B65" s="390" t="s">
        <v>169</v>
      </c>
      <c r="C65" s="379"/>
      <c r="D65" s="379"/>
      <c r="E65" s="379"/>
      <c r="F65" s="379"/>
      <c r="G65" s="379"/>
      <c r="H65" s="379"/>
      <c r="I65" s="379"/>
      <c r="J65" s="379"/>
      <c r="N65" s="451"/>
    </row>
    <row r="66" ht="18" customHeight="1" spans="2:10">
      <c r="B66" s="379"/>
      <c r="C66" s="399" t="s">
        <v>170</v>
      </c>
      <c r="D66" s="399"/>
      <c r="E66" s="399"/>
      <c r="F66" s="399"/>
      <c r="G66" s="399" t="s">
        <v>171</v>
      </c>
      <c r="H66" s="399"/>
      <c r="I66" s="406" t="s">
        <v>165</v>
      </c>
      <c r="J66" s="406"/>
    </row>
    <row r="67" spans="2:15">
      <c r="B67" s="379"/>
      <c r="C67" s="452" t="s">
        <v>172</v>
      </c>
      <c r="D67" s="452"/>
      <c r="E67" s="452"/>
      <c r="F67" s="452"/>
      <c r="G67" s="400">
        <v>69</v>
      </c>
      <c r="H67" s="400"/>
      <c r="I67" s="454">
        <v>877557</v>
      </c>
      <c r="J67" s="454"/>
      <c r="M67" s="447"/>
      <c r="N67" s="447"/>
      <c r="O67" s="84"/>
    </row>
    <row r="68" ht="18" customHeight="1" spans="2:15">
      <c r="B68" s="379"/>
      <c r="C68" s="452" t="s">
        <v>173</v>
      </c>
      <c r="D68" s="452"/>
      <c r="E68" s="452"/>
      <c r="F68" s="452"/>
      <c r="G68" s="400">
        <v>105</v>
      </c>
      <c r="H68" s="400"/>
      <c r="I68" s="454">
        <v>1441871</v>
      </c>
      <c r="J68" s="454"/>
      <c r="M68" s="84"/>
      <c r="N68" s="443"/>
      <c r="O68" s="443"/>
    </row>
    <row r="69" spans="2:15">
      <c r="B69" s="379"/>
      <c r="C69" s="453" t="s">
        <v>174</v>
      </c>
      <c r="D69" s="453"/>
      <c r="E69" s="453"/>
      <c r="F69" s="453"/>
      <c r="G69" s="400">
        <v>105</v>
      </c>
      <c r="H69" s="400"/>
      <c r="I69" s="454">
        <v>1441871</v>
      </c>
      <c r="J69" s="454"/>
      <c r="M69" s="449"/>
      <c r="N69" s="443"/>
      <c r="O69" s="443"/>
    </row>
    <row r="70" customHeight="1" spans="2:14">
      <c r="B70" s="379"/>
      <c r="C70" s="453" t="s">
        <v>175</v>
      </c>
      <c r="D70" s="453"/>
      <c r="E70" s="453"/>
      <c r="F70" s="453"/>
      <c r="G70" s="454">
        <v>9726</v>
      </c>
      <c r="H70" s="454"/>
      <c r="I70" s="454">
        <v>59975370</v>
      </c>
      <c r="J70" s="454"/>
      <c r="N70" s="451"/>
    </row>
    <row r="71" ht="16.5" customHeight="1" spans="2:10">
      <c r="B71" s="379"/>
      <c r="C71" s="453" t="s">
        <v>176</v>
      </c>
      <c r="D71" s="453"/>
      <c r="E71" s="453"/>
      <c r="F71" s="453"/>
      <c r="G71" s="401" t="s">
        <v>177</v>
      </c>
      <c r="H71" s="441"/>
      <c r="I71" s="460"/>
      <c r="J71" s="461"/>
    </row>
    <row r="72" spans="2:10">
      <c r="B72" s="379"/>
      <c r="C72" s="379"/>
      <c r="D72" s="379"/>
      <c r="E72" s="379"/>
      <c r="F72" s="379"/>
      <c r="G72" s="379"/>
      <c r="H72" s="379"/>
      <c r="I72" s="379"/>
      <c r="J72" s="379"/>
    </row>
    <row r="73" ht="22.5" customHeight="1" spans="2:10">
      <c r="B73" s="390" t="s">
        <v>178</v>
      </c>
      <c r="C73" s="379"/>
      <c r="D73" s="379"/>
      <c r="E73" s="379"/>
      <c r="F73" s="379"/>
      <c r="G73" s="379"/>
      <c r="H73" s="379"/>
      <c r="I73" s="379"/>
      <c r="J73" s="379"/>
    </row>
    <row r="74" ht="21" customHeight="1" spans="2:10">
      <c r="B74" s="379"/>
      <c r="C74" s="399" t="s">
        <v>179</v>
      </c>
      <c r="D74" s="399"/>
      <c r="E74" s="399"/>
      <c r="F74" s="399"/>
      <c r="G74" s="399"/>
      <c r="H74" s="399"/>
      <c r="I74" s="399"/>
      <c r="J74" s="462"/>
    </row>
    <row r="75" spans="2:10">
      <c r="B75" s="379"/>
      <c r="C75" s="455" t="s">
        <v>180</v>
      </c>
      <c r="D75" s="456"/>
      <c r="E75" s="456"/>
      <c r="F75" s="456"/>
      <c r="G75" s="456"/>
      <c r="H75" s="456"/>
      <c r="I75" s="463"/>
      <c r="J75" s="464"/>
    </row>
    <row r="76" ht="20.25" customHeight="1" spans="2:10">
      <c r="B76" s="379"/>
      <c r="C76" s="457" t="s">
        <v>181</v>
      </c>
      <c r="D76" s="457"/>
      <c r="E76" s="457"/>
      <c r="F76" s="457"/>
      <c r="G76" s="457"/>
      <c r="H76" s="457"/>
      <c r="I76" s="457"/>
      <c r="J76" s="465"/>
    </row>
    <row r="77" spans="2:10">
      <c r="B77" s="379"/>
      <c r="C77" s="457" t="s">
        <v>182</v>
      </c>
      <c r="D77" s="457"/>
      <c r="E77" s="457"/>
      <c r="F77" s="457"/>
      <c r="G77" s="457"/>
      <c r="H77" s="457"/>
      <c r="I77" s="457"/>
      <c r="J77" s="466"/>
    </row>
    <row r="78" spans="2:10">
      <c r="B78" s="379"/>
      <c r="C78" s="457" t="s">
        <v>183</v>
      </c>
      <c r="D78" s="457"/>
      <c r="E78" s="457"/>
      <c r="F78" s="457"/>
      <c r="G78" s="457"/>
      <c r="H78" s="457"/>
      <c r="I78" s="457"/>
      <c r="J78" s="44"/>
    </row>
    <row r="79" spans="2:10">
      <c r="B79" s="379"/>
      <c r="C79" s="458" t="s">
        <v>184</v>
      </c>
      <c r="D79" s="458"/>
      <c r="E79" s="458"/>
      <c r="F79" s="458"/>
      <c r="G79" s="458"/>
      <c r="H79" s="458"/>
      <c r="I79" s="458"/>
      <c r="J79" s="44"/>
    </row>
    <row r="80" ht="21.75" customHeight="1" spans="2:10">
      <c r="B80" s="379"/>
      <c r="C80" s="377" t="s">
        <v>185</v>
      </c>
      <c r="D80" s="378"/>
      <c r="E80" s="378"/>
      <c r="F80" s="378"/>
      <c r="G80" s="376"/>
      <c r="H80" s="376"/>
      <c r="I80" s="467"/>
      <c r="J80" s="468">
        <f>SUM(J75:J79)</f>
        <v>0</v>
      </c>
    </row>
    <row r="81" spans="2:10">
      <c r="B81" s="379"/>
      <c r="C81" s="379"/>
      <c r="D81" s="379"/>
      <c r="E81" s="379"/>
      <c r="F81" s="379"/>
      <c r="G81" s="379"/>
      <c r="H81" s="379"/>
      <c r="I81" s="379"/>
      <c r="J81" s="379"/>
    </row>
    <row r="82" ht="25.5" customHeight="1" spans="2:10">
      <c r="B82" s="390" t="s">
        <v>186</v>
      </c>
      <c r="C82" s="379"/>
      <c r="D82" s="379"/>
      <c r="E82" s="379"/>
      <c r="F82" s="379"/>
      <c r="G82" s="379"/>
      <c r="H82" s="379"/>
      <c r="I82" s="379"/>
      <c r="J82" s="379"/>
    </row>
    <row r="83" spans="2:15">
      <c r="B83" s="379"/>
      <c r="C83" s="459" t="s">
        <v>187</v>
      </c>
      <c r="D83" s="459"/>
      <c r="E83" s="459"/>
      <c r="F83" s="459"/>
      <c r="G83" s="459"/>
      <c r="H83" s="459"/>
      <c r="I83" s="459"/>
      <c r="J83" s="400">
        <v>230</v>
      </c>
      <c r="K83" s="427"/>
      <c r="L83" s="427"/>
      <c r="M83" s="427"/>
      <c r="N83" s="427"/>
      <c r="O83" s="427"/>
    </row>
    <row r="84" spans="2:15">
      <c r="B84" s="379"/>
      <c r="C84" s="459" t="s">
        <v>188</v>
      </c>
      <c r="D84" s="459"/>
      <c r="E84" s="459"/>
      <c r="F84" s="459"/>
      <c r="G84" s="459"/>
      <c r="H84" s="459"/>
      <c r="I84" s="459"/>
      <c r="J84" s="400">
        <v>112</v>
      </c>
      <c r="K84" s="427"/>
      <c r="L84" s="427"/>
      <c r="M84" s="427"/>
      <c r="N84" s="427"/>
      <c r="O84" s="427"/>
    </row>
    <row r="85" spans="2:15">
      <c r="B85" s="379"/>
      <c r="C85" s="459" t="s">
        <v>189</v>
      </c>
      <c r="D85" s="459"/>
      <c r="E85" s="459"/>
      <c r="F85" s="459"/>
      <c r="G85" s="459"/>
      <c r="H85" s="459"/>
      <c r="I85" s="459"/>
      <c r="J85" s="400">
        <v>144</v>
      </c>
      <c r="K85" s="427"/>
      <c r="L85" s="427"/>
      <c r="M85" s="427"/>
      <c r="N85" s="427"/>
      <c r="O85" s="427"/>
    </row>
    <row r="86" spans="2:15">
      <c r="B86" s="379"/>
      <c r="C86" s="459" t="s">
        <v>190</v>
      </c>
      <c r="D86" s="459"/>
      <c r="E86" s="459"/>
      <c r="F86" s="459"/>
      <c r="G86" s="459"/>
      <c r="H86" s="459"/>
      <c r="I86" s="459"/>
      <c r="J86" s="400">
        <v>10</v>
      </c>
      <c r="K86" s="427"/>
      <c r="L86" s="427"/>
      <c r="M86" s="427"/>
      <c r="N86" s="427"/>
      <c r="O86" s="427"/>
    </row>
    <row r="87" spans="2:15">
      <c r="B87" s="379"/>
      <c r="C87" s="459" t="s">
        <v>191</v>
      </c>
      <c r="D87" s="459"/>
      <c r="E87" s="459"/>
      <c r="F87" s="459"/>
      <c r="G87" s="459"/>
      <c r="H87" s="459"/>
      <c r="I87" s="459"/>
      <c r="J87" s="400">
        <v>14</v>
      </c>
      <c r="K87" s="427"/>
      <c r="L87" s="427"/>
      <c r="M87" s="427"/>
      <c r="N87" s="427"/>
      <c r="O87" s="427"/>
    </row>
    <row r="88" spans="2:15">
      <c r="B88" s="379"/>
      <c r="C88" s="459" t="s">
        <v>192</v>
      </c>
      <c r="D88" s="459"/>
      <c r="E88" s="459"/>
      <c r="F88" s="459"/>
      <c r="G88" s="459"/>
      <c r="H88" s="459"/>
      <c r="I88" s="459"/>
      <c r="J88" s="400">
        <v>6</v>
      </c>
      <c r="K88" s="427"/>
      <c r="L88" s="427"/>
      <c r="M88" s="427"/>
      <c r="N88" s="427"/>
      <c r="O88" s="427"/>
    </row>
    <row r="89" ht="12" customHeight="1" spans="2:10">
      <c r="B89" s="379"/>
      <c r="C89" s="379"/>
      <c r="D89" s="379"/>
      <c r="E89" s="379"/>
      <c r="F89" s="379"/>
      <c r="G89" s="379"/>
      <c r="H89" s="379"/>
      <c r="I89" s="379"/>
      <c r="J89" s="379"/>
    </row>
    <row r="90" ht="21" customHeight="1" spans="2:10">
      <c r="B90" s="379"/>
      <c r="C90" s="380" t="s">
        <v>193</v>
      </c>
      <c r="D90" s="380"/>
      <c r="E90" s="380"/>
      <c r="F90" s="380"/>
      <c r="G90" s="390"/>
      <c r="H90" s="390" t="s">
        <v>194</v>
      </c>
      <c r="I90" s="390"/>
      <c r="J90" s="379"/>
    </row>
    <row r="91" spans="2:10">
      <c r="B91" s="379"/>
      <c r="C91" s="390"/>
      <c r="D91" s="390"/>
      <c r="E91" s="390"/>
      <c r="F91" s="390"/>
      <c r="G91" s="390"/>
      <c r="H91" s="390"/>
      <c r="I91" s="390"/>
      <c r="J91" s="379"/>
    </row>
    <row r="92" ht="19.5" customHeight="1" spans="2:10">
      <c r="B92" s="379"/>
      <c r="C92" t="s">
        <v>195</v>
      </c>
      <c r="D92" s="390" t="s">
        <v>196</v>
      </c>
      <c r="E92" s="390"/>
      <c r="F92" s="390"/>
      <c r="G92" s="390"/>
      <c r="H92" s="390" t="s">
        <v>197</v>
      </c>
      <c r="I92" s="390"/>
      <c r="J92" s="379"/>
    </row>
    <row r="93" spans="2:10">
      <c r="B93" s="379"/>
      <c r="C93" s="390"/>
      <c r="D93" s="379"/>
      <c r="E93" s="379"/>
      <c r="F93" s="379"/>
      <c r="G93" s="379"/>
      <c r="H93" s="379"/>
      <c r="I93" s="379"/>
      <c r="J93" s="379"/>
    </row>
    <row r="94" spans="2:10">
      <c r="B94" s="379"/>
      <c r="C94" s="379"/>
      <c r="D94" s="379"/>
      <c r="E94" s="379"/>
      <c r="F94" s="379"/>
      <c r="G94" s="379"/>
      <c r="H94" s="379"/>
      <c r="I94" s="379"/>
      <c r="J94" s="379"/>
    </row>
    <row r="95" spans="2:10">
      <c r="B95" s="379"/>
      <c r="C95" s="379"/>
      <c r="D95" s="379"/>
      <c r="E95" s="379"/>
      <c r="F95" s="379"/>
      <c r="G95" s="379"/>
      <c r="H95" s="379"/>
      <c r="I95" s="379"/>
      <c r="J95" s="379"/>
    </row>
    <row r="96" spans="2:10">
      <c r="B96" s="379"/>
      <c r="C96" s="379"/>
      <c r="D96" s="379"/>
      <c r="E96" s="379"/>
      <c r="F96" s="379"/>
      <c r="G96" s="379"/>
      <c r="H96" s="379"/>
      <c r="I96" s="379"/>
      <c r="J96" s="379"/>
    </row>
    <row r="97" spans="2:10">
      <c r="B97" s="379"/>
      <c r="C97" s="379"/>
      <c r="D97" s="379"/>
      <c r="E97" s="379"/>
      <c r="F97" s="379"/>
      <c r="G97" s="379"/>
      <c r="H97" s="379"/>
      <c r="I97" s="379"/>
      <c r="J97" s="379"/>
    </row>
    <row r="98" spans="2:10">
      <c r="B98" s="379"/>
      <c r="C98" s="379"/>
      <c r="D98" s="379"/>
      <c r="E98" s="379"/>
      <c r="F98" s="379"/>
      <c r="G98" s="379"/>
      <c r="H98" s="379"/>
      <c r="I98" s="379"/>
      <c r="J98" s="379"/>
    </row>
    <row r="99" spans="2:10">
      <c r="B99" s="379"/>
      <c r="C99" s="379"/>
      <c r="D99" s="379"/>
      <c r="E99" s="379"/>
      <c r="F99" s="379"/>
      <c r="G99" s="379"/>
      <c r="H99" s="379"/>
      <c r="I99" s="379"/>
      <c r="J99" s="379"/>
    </row>
    <row r="100" spans="2:10">
      <c r="B100" s="379"/>
      <c r="C100" s="379"/>
      <c r="D100" s="379"/>
      <c r="E100" s="379"/>
      <c r="F100" s="379"/>
      <c r="G100" s="379"/>
      <c r="H100" s="379"/>
      <c r="I100" s="379"/>
      <c r="J100" s="379"/>
    </row>
    <row r="101" spans="2:10">
      <c r="B101" s="379"/>
      <c r="C101" s="379"/>
      <c r="D101" s="379"/>
      <c r="E101" s="379"/>
      <c r="F101" s="379"/>
      <c r="G101" s="379"/>
      <c r="H101" s="379"/>
      <c r="I101" s="379"/>
      <c r="J101" s="379"/>
    </row>
    <row r="102" spans="2:10">
      <c r="B102" s="379"/>
      <c r="C102" s="379"/>
      <c r="D102" s="379"/>
      <c r="E102" s="379"/>
      <c r="F102" s="379"/>
      <c r="G102" s="379"/>
      <c r="H102" s="379"/>
      <c r="I102" s="379"/>
      <c r="J102" s="379"/>
    </row>
    <row r="103" spans="2:10">
      <c r="B103" s="379"/>
      <c r="C103" s="379"/>
      <c r="D103" s="379"/>
      <c r="E103" s="379"/>
      <c r="F103" s="379"/>
      <c r="G103" s="379"/>
      <c r="H103" s="379"/>
      <c r="I103" s="379"/>
      <c r="J103" s="379"/>
    </row>
    <row r="104" spans="2:10">
      <c r="B104" s="379"/>
      <c r="C104" s="379"/>
      <c r="D104" s="379"/>
      <c r="E104" s="379"/>
      <c r="F104" s="379"/>
      <c r="G104" s="379"/>
      <c r="H104" s="379"/>
      <c r="I104" s="379"/>
      <c r="J104" s="379"/>
    </row>
    <row r="105" spans="2:10">
      <c r="B105" s="379"/>
      <c r="C105" s="379"/>
      <c r="D105" s="379"/>
      <c r="E105" s="379"/>
      <c r="F105" s="379"/>
      <c r="G105" s="379"/>
      <c r="H105" s="379"/>
      <c r="I105" s="379"/>
      <c r="J105" s="379"/>
    </row>
    <row r="106" spans="2:10"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2:10"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2:10"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2:10">
      <c r="B109" s="106"/>
      <c r="C109" s="106"/>
      <c r="D109" s="106"/>
      <c r="E109" s="106"/>
      <c r="F109" s="106"/>
      <c r="G109" s="106"/>
      <c r="H109" s="106"/>
      <c r="I109" s="106"/>
      <c r="J109" s="106"/>
    </row>
  </sheetData>
  <mergeCells count="108">
    <mergeCell ref="B1:J1"/>
    <mergeCell ref="D3:I3"/>
    <mergeCell ref="E5:I5"/>
    <mergeCell ref="D9:E9"/>
    <mergeCell ref="H9:I9"/>
    <mergeCell ref="B11:E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M54:N54"/>
    <mergeCell ref="C55:E55"/>
    <mergeCell ref="G55:I55"/>
    <mergeCell ref="M55:N55"/>
    <mergeCell ref="P55:Q55"/>
    <mergeCell ref="C56:E56"/>
    <mergeCell ref="G56:I56"/>
    <mergeCell ref="P56:Q56"/>
    <mergeCell ref="C57:E57"/>
    <mergeCell ref="G57:I57"/>
    <mergeCell ref="N57:O57"/>
    <mergeCell ref="C60:E60"/>
    <mergeCell ref="I60:J60"/>
    <mergeCell ref="C61:E61"/>
    <mergeCell ref="I61:J61"/>
    <mergeCell ref="C62:E62"/>
    <mergeCell ref="P62:Q62"/>
    <mergeCell ref="C63:E63"/>
    <mergeCell ref="N63:O63"/>
    <mergeCell ref="N64:O64"/>
    <mergeCell ref="C66:F66"/>
    <mergeCell ref="G66:H66"/>
    <mergeCell ref="I66:J66"/>
    <mergeCell ref="C67:F67"/>
    <mergeCell ref="G67:H67"/>
    <mergeCell ref="I67:J67"/>
    <mergeCell ref="C68:F68"/>
    <mergeCell ref="G68:H68"/>
    <mergeCell ref="I68:J68"/>
    <mergeCell ref="N68:O68"/>
    <mergeCell ref="C69:F69"/>
    <mergeCell ref="G69:H69"/>
    <mergeCell ref="I69:J69"/>
    <mergeCell ref="N69:O69"/>
    <mergeCell ref="C70:F70"/>
    <mergeCell ref="G70:H70"/>
    <mergeCell ref="I70:J70"/>
    <mergeCell ref="C71:F71"/>
    <mergeCell ref="G71:H71"/>
    <mergeCell ref="I71:J7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250"/>
  <sheetViews>
    <sheetView topLeftCell="D98" workbookViewId="0">
      <selection activeCell="B103" sqref="B103:M107"/>
    </sheetView>
  </sheetViews>
  <sheetFormatPr defaultColWidth="9" defaultRowHeight="15"/>
  <cols>
    <col min="1" max="1" width="6.14285714285714" customWidth="1"/>
    <col min="2" max="2" width="27.5714285714286" customWidth="1"/>
    <col min="3" max="3" width="40.7142857142857" customWidth="1"/>
    <col min="4" max="4" width="26" style="44" customWidth="1"/>
    <col min="5" max="5" width="8.85714285714286" customWidth="1"/>
    <col min="6" max="6" width="12.5714285714286" customWidth="1"/>
    <col min="7" max="7" width="22.1428571428571" customWidth="1"/>
    <col min="8" max="8" width="15.4285714285714" customWidth="1"/>
    <col min="9" max="9" width="11.8571428571429" customWidth="1"/>
    <col min="10" max="10" width="8" customWidth="1"/>
    <col min="11" max="11" width="23.8571428571429" customWidth="1"/>
    <col min="12" max="12" width="12.7142857142857" style="45" customWidth="1"/>
    <col min="13" max="13" width="13.2857142857143" customWidth="1"/>
    <col min="14" max="14" width="17.4285714285714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29" max="29" width="13.8571428571429"/>
    <col min="38" max="38" width="18.4285714285714" customWidth="1"/>
  </cols>
  <sheetData>
    <row r="1" ht="24.75" customHeight="1" spans="2:13">
      <c r="B1" s="46" t="s">
        <v>198</v>
      </c>
      <c r="C1" s="46"/>
      <c r="D1" s="47"/>
      <c r="E1" s="48"/>
      <c r="F1" s="48"/>
      <c r="G1" s="48"/>
      <c r="H1" s="49"/>
      <c r="I1" s="49"/>
      <c r="J1" s="49"/>
      <c r="K1" s="49"/>
      <c r="L1" s="105"/>
      <c r="M1" s="106"/>
    </row>
    <row r="2" ht="27" customHeight="1" spans="1:13">
      <c r="A2" s="50" t="s">
        <v>199</v>
      </c>
      <c r="B2" s="51" t="s">
        <v>200</v>
      </c>
      <c r="C2" s="51"/>
      <c r="D2" s="52"/>
      <c r="E2" s="53"/>
      <c r="F2" s="53"/>
      <c r="G2" s="54"/>
      <c r="H2" s="55"/>
      <c r="I2" s="107"/>
      <c r="J2" s="106"/>
      <c r="K2" s="55"/>
      <c r="L2" s="108"/>
      <c r="M2" s="106"/>
    </row>
    <row r="3" ht="59" customHeight="1" spans="1:37">
      <c r="A3" s="56" t="s">
        <v>201</v>
      </c>
      <c r="B3" s="57" t="s">
        <v>202</v>
      </c>
      <c r="C3" s="58" t="s">
        <v>203</v>
      </c>
      <c r="D3" s="59" t="s">
        <v>204</v>
      </c>
      <c r="E3" s="60" t="s">
        <v>205</v>
      </c>
      <c r="F3" s="61" t="s">
        <v>206</v>
      </c>
      <c r="G3" s="62" t="s">
        <v>207</v>
      </c>
      <c r="H3" s="57" t="s">
        <v>208</v>
      </c>
      <c r="I3" s="57" t="s">
        <v>209</v>
      </c>
      <c r="J3" s="109" t="s">
        <v>210</v>
      </c>
      <c r="K3" s="110" t="s">
        <v>211</v>
      </c>
      <c r="L3" s="111" t="s">
        <v>212</v>
      </c>
      <c r="M3" s="112" t="s">
        <v>213</v>
      </c>
      <c r="N3" s="113"/>
      <c r="O3" s="114"/>
      <c r="P3" s="115"/>
      <c r="Q3" s="151"/>
      <c r="R3" s="151"/>
      <c r="W3" s="152"/>
      <c r="X3" s="153"/>
      <c r="Z3" s="171"/>
      <c r="AA3" s="171"/>
      <c r="AB3" s="171"/>
      <c r="AC3" s="171"/>
      <c r="AD3" s="171"/>
      <c r="AE3" s="171"/>
      <c r="AF3" s="172"/>
      <c r="AG3" s="171"/>
      <c r="AH3" s="204"/>
      <c r="AI3" s="205"/>
      <c r="AJ3" s="172"/>
      <c r="AK3" s="206"/>
    </row>
    <row r="4" customHeight="1" spans="1:41">
      <c r="A4" s="63">
        <v>1</v>
      </c>
      <c r="B4" s="64" t="s">
        <v>214</v>
      </c>
      <c r="C4" s="65"/>
      <c r="D4" s="66" t="s">
        <v>153</v>
      </c>
      <c r="E4" s="67" t="s">
        <v>32</v>
      </c>
      <c r="F4" s="64">
        <v>36</v>
      </c>
      <c r="G4" s="68" t="s">
        <v>215</v>
      </c>
      <c r="H4" s="69">
        <v>44017</v>
      </c>
      <c r="I4" s="69">
        <v>44019</v>
      </c>
      <c r="J4" s="116">
        <f>I4-H4</f>
        <v>2</v>
      </c>
      <c r="K4" s="117" t="s">
        <v>215</v>
      </c>
      <c r="L4" s="118">
        <v>3177155360</v>
      </c>
      <c r="M4" s="119">
        <v>18735</v>
      </c>
      <c r="Z4" s="173"/>
      <c r="AA4" s="174"/>
      <c r="AB4" s="174"/>
      <c r="AC4" s="174"/>
      <c r="AD4" s="174"/>
      <c r="AE4" s="174"/>
      <c r="AF4" s="174"/>
      <c r="AG4" s="174"/>
      <c r="AH4" s="174"/>
      <c r="AI4" s="174"/>
      <c r="AJ4" s="207"/>
      <c r="AK4" s="208"/>
      <c r="AL4" s="209"/>
      <c r="AM4" s="136"/>
      <c r="AO4" s="136"/>
    </row>
    <row r="5" customHeight="1" spans="1:41">
      <c r="A5" s="63">
        <v>2</v>
      </c>
      <c r="B5" s="67" t="s">
        <v>216</v>
      </c>
      <c r="C5" s="65"/>
      <c r="D5" s="70" t="s">
        <v>76</v>
      </c>
      <c r="E5" s="67" t="s">
        <v>32</v>
      </c>
      <c r="F5" s="67">
        <v>52</v>
      </c>
      <c r="G5" s="71" t="s">
        <v>217</v>
      </c>
      <c r="H5" s="72">
        <v>44016</v>
      </c>
      <c r="I5" s="120">
        <v>44017</v>
      </c>
      <c r="J5" s="27">
        <f>I5-H5</f>
        <v>1</v>
      </c>
      <c r="K5" s="67" t="s">
        <v>218</v>
      </c>
      <c r="L5" s="605" t="s">
        <v>219</v>
      </c>
      <c r="M5" s="122">
        <v>25000</v>
      </c>
      <c r="N5" s="123"/>
      <c r="O5" s="123"/>
      <c r="P5" s="124"/>
      <c r="R5" s="154"/>
      <c r="S5" s="124"/>
      <c r="X5" s="155"/>
      <c r="Y5" s="175"/>
      <c r="Z5" s="176"/>
      <c r="AA5" s="177"/>
      <c r="AB5" s="178"/>
      <c r="AC5" s="177"/>
      <c r="AD5" s="177"/>
      <c r="AE5" s="177"/>
      <c r="AF5" s="177"/>
      <c r="AG5" s="177"/>
      <c r="AH5" s="177"/>
      <c r="AI5" s="210"/>
      <c r="AJ5" s="211"/>
      <c r="AK5" s="212"/>
      <c r="AL5" s="213"/>
      <c r="AM5" s="214"/>
      <c r="AO5" s="214"/>
    </row>
    <row r="6" customHeight="1" spans="1:41">
      <c r="A6" s="63">
        <v>3</v>
      </c>
      <c r="B6" s="73" t="s">
        <v>220</v>
      </c>
      <c r="C6" s="65"/>
      <c r="D6" s="73" t="s">
        <v>221</v>
      </c>
      <c r="E6" s="67" t="s">
        <v>32</v>
      </c>
      <c r="F6" s="73">
        <v>18</v>
      </c>
      <c r="G6" s="73" t="s">
        <v>222</v>
      </c>
      <c r="H6" s="74">
        <v>44002</v>
      </c>
      <c r="I6" s="74">
        <v>44014</v>
      </c>
      <c r="J6" s="27">
        <f t="shared" ref="J6:J45" si="0">I6-H6</f>
        <v>12</v>
      </c>
      <c r="K6" s="73" t="s">
        <v>223</v>
      </c>
      <c r="L6" s="125">
        <v>3554404567</v>
      </c>
      <c r="M6" s="126">
        <v>25000</v>
      </c>
      <c r="N6" s="127"/>
      <c r="O6" s="127"/>
      <c r="P6" s="128"/>
      <c r="R6" s="156"/>
      <c r="S6" s="128"/>
      <c r="X6" s="128"/>
      <c r="Y6" s="179"/>
      <c r="Z6" s="179"/>
      <c r="AA6" s="179"/>
      <c r="AB6" s="180"/>
      <c r="AC6" s="181"/>
      <c r="AD6" s="181"/>
      <c r="AE6" s="179"/>
      <c r="AF6" s="180"/>
      <c r="AG6" s="181"/>
      <c r="AH6" s="181"/>
      <c r="AI6" s="179"/>
      <c r="AJ6" s="211"/>
      <c r="AK6" s="179"/>
      <c r="AL6" s="213"/>
      <c r="AM6" s="128"/>
      <c r="AO6" s="128"/>
    </row>
    <row r="7" customHeight="1" spans="1:42">
      <c r="A7" s="63">
        <v>4</v>
      </c>
      <c r="B7" s="73" t="s">
        <v>224</v>
      </c>
      <c r="C7" s="65"/>
      <c r="D7" s="73" t="s">
        <v>225</v>
      </c>
      <c r="E7" s="67" t="s">
        <v>32</v>
      </c>
      <c r="F7" s="73">
        <v>30</v>
      </c>
      <c r="G7" s="73" t="s">
        <v>222</v>
      </c>
      <c r="H7" s="74">
        <v>44006</v>
      </c>
      <c r="I7" s="74">
        <v>44018</v>
      </c>
      <c r="J7" s="116">
        <f t="shared" si="0"/>
        <v>12</v>
      </c>
      <c r="K7" s="73" t="s">
        <v>226</v>
      </c>
      <c r="L7" s="125">
        <v>3445149561</v>
      </c>
      <c r="M7" s="126">
        <v>25000</v>
      </c>
      <c r="N7" s="127"/>
      <c r="O7" s="127"/>
      <c r="P7" s="128"/>
      <c r="R7" s="156"/>
      <c r="S7" s="128"/>
      <c r="X7" s="128"/>
      <c r="Y7" s="179"/>
      <c r="Z7" s="179"/>
      <c r="AA7" s="179"/>
      <c r="AB7" s="180"/>
      <c r="AC7" s="181"/>
      <c r="AD7" s="181"/>
      <c r="AE7" s="179"/>
      <c r="AF7" s="180"/>
      <c r="AG7" s="181"/>
      <c r="AH7" s="181"/>
      <c r="AI7" s="179"/>
      <c r="AJ7" s="211"/>
      <c r="AK7" s="179"/>
      <c r="AL7" s="213"/>
      <c r="AM7" s="128"/>
      <c r="AO7" s="128"/>
      <c r="AP7" s="225"/>
    </row>
    <row r="8" customHeight="1" spans="1:42">
      <c r="A8" s="63">
        <v>5</v>
      </c>
      <c r="B8" s="73" t="s">
        <v>227</v>
      </c>
      <c r="C8" s="73" t="s">
        <v>228</v>
      </c>
      <c r="D8" s="73"/>
      <c r="E8" s="73" t="s">
        <v>33</v>
      </c>
      <c r="F8" s="73">
        <v>45</v>
      </c>
      <c r="G8" s="73" t="s">
        <v>222</v>
      </c>
      <c r="H8" s="74">
        <v>44013</v>
      </c>
      <c r="I8" s="74">
        <v>44016</v>
      </c>
      <c r="J8" s="27">
        <f t="shared" si="0"/>
        <v>3</v>
      </c>
      <c r="K8" s="73" t="s">
        <v>215</v>
      </c>
      <c r="L8" s="125">
        <v>3469737805</v>
      </c>
      <c r="M8" s="126">
        <v>12503</v>
      </c>
      <c r="N8" s="127"/>
      <c r="O8" s="127"/>
      <c r="P8" s="128"/>
      <c r="R8" s="156"/>
      <c r="S8" s="128"/>
      <c r="X8" s="128"/>
      <c r="Y8" s="179"/>
      <c r="Z8" s="179"/>
      <c r="AA8" s="179"/>
      <c r="AB8" s="180"/>
      <c r="AC8" s="181"/>
      <c r="AD8" s="181"/>
      <c r="AE8" s="179"/>
      <c r="AF8" s="180"/>
      <c r="AG8" s="181"/>
      <c r="AH8" s="181"/>
      <c r="AI8" s="179"/>
      <c r="AJ8" s="211"/>
      <c r="AK8" s="179"/>
      <c r="AL8" s="213"/>
      <c r="AM8" s="128"/>
      <c r="AO8" s="128"/>
      <c r="AP8" s="225"/>
    </row>
    <row r="9" ht="18" customHeight="1" spans="1:42">
      <c r="A9" s="63">
        <v>6</v>
      </c>
      <c r="B9" s="73" t="s">
        <v>229</v>
      </c>
      <c r="C9" s="65"/>
      <c r="D9" s="73" t="s">
        <v>230</v>
      </c>
      <c r="E9" s="73" t="s">
        <v>33</v>
      </c>
      <c r="F9" s="73">
        <v>25</v>
      </c>
      <c r="G9" s="73" t="s">
        <v>231</v>
      </c>
      <c r="H9" s="74">
        <v>44009</v>
      </c>
      <c r="I9" s="74">
        <v>44014</v>
      </c>
      <c r="J9" s="116">
        <f t="shared" si="0"/>
        <v>5</v>
      </c>
      <c r="K9" s="73" t="s">
        <v>232</v>
      </c>
      <c r="L9" s="125">
        <v>3133933142</v>
      </c>
      <c r="M9" s="126">
        <v>11649</v>
      </c>
      <c r="N9" s="127"/>
      <c r="O9" s="127"/>
      <c r="P9" s="128"/>
      <c r="R9" s="156"/>
      <c r="S9" s="128"/>
      <c r="X9" s="128"/>
      <c r="Y9" s="179"/>
      <c r="Z9" s="179"/>
      <c r="AA9" s="179"/>
      <c r="AB9" s="180"/>
      <c r="AC9" s="181"/>
      <c r="AD9" s="181"/>
      <c r="AE9" s="179"/>
      <c r="AF9" s="180"/>
      <c r="AG9" s="181"/>
      <c r="AH9" s="181"/>
      <c r="AI9" s="179"/>
      <c r="AJ9" s="211"/>
      <c r="AK9" s="179"/>
      <c r="AL9" s="213"/>
      <c r="AM9" s="128"/>
      <c r="AO9" s="128"/>
      <c r="AP9" s="225"/>
    </row>
    <row r="10" customHeight="1" spans="1:42">
      <c r="A10" s="63">
        <v>7</v>
      </c>
      <c r="B10" s="73" t="s">
        <v>233</v>
      </c>
      <c r="C10" s="65"/>
      <c r="D10" s="70" t="s">
        <v>234</v>
      </c>
      <c r="E10" s="73" t="s">
        <v>33</v>
      </c>
      <c r="F10" s="73">
        <v>45</v>
      </c>
      <c r="G10" s="73" t="s">
        <v>222</v>
      </c>
      <c r="H10" s="74">
        <v>44014</v>
      </c>
      <c r="I10" s="74">
        <v>44016</v>
      </c>
      <c r="J10" s="27">
        <f t="shared" si="0"/>
        <v>2</v>
      </c>
      <c r="K10" s="73" t="s">
        <v>235</v>
      </c>
      <c r="L10" s="125">
        <v>3115001046</v>
      </c>
      <c r="M10" s="126">
        <v>5627</v>
      </c>
      <c r="N10" s="127"/>
      <c r="O10" s="127"/>
      <c r="P10" s="128"/>
      <c r="R10" s="156"/>
      <c r="S10" s="128"/>
      <c r="X10" s="128"/>
      <c r="Y10" s="179"/>
      <c r="Z10" s="179"/>
      <c r="AA10" s="179"/>
      <c r="AB10" s="180"/>
      <c r="AC10" s="181"/>
      <c r="AD10" s="181"/>
      <c r="AE10" s="179"/>
      <c r="AF10" s="180"/>
      <c r="AG10" s="181"/>
      <c r="AH10" s="181"/>
      <c r="AI10" s="179"/>
      <c r="AJ10" s="211"/>
      <c r="AK10" s="179"/>
      <c r="AL10" s="213"/>
      <c r="AM10" s="128"/>
      <c r="AO10" s="128"/>
      <c r="AP10" s="225"/>
    </row>
    <row r="11" customHeight="1" spans="1:42">
      <c r="A11" s="63">
        <v>8</v>
      </c>
      <c r="B11" s="73" t="s">
        <v>236</v>
      </c>
      <c r="C11" s="73"/>
      <c r="D11" s="73" t="s">
        <v>237</v>
      </c>
      <c r="E11" s="73" t="s">
        <v>33</v>
      </c>
      <c r="F11" s="73">
        <v>45</v>
      </c>
      <c r="G11" s="73" t="s">
        <v>222</v>
      </c>
      <c r="H11" s="74">
        <v>44015</v>
      </c>
      <c r="I11" s="74">
        <v>44017</v>
      </c>
      <c r="J11" s="116">
        <f t="shared" si="0"/>
        <v>2</v>
      </c>
      <c r="K11" s="73" t="s">
        <v>215</v>
      </c>
      <c r="L11" s="125">
        <v>3555186783</v>
      </c>
      <c r="M11" s="126">
        <v>11481</v>
      </c>
      <c r="N11" s="127"/>
      <c r="O11" s="127"/>
      <c r="P11" s="128"/>
      <c r="R11" s="156"/>
      <c r="S11" s="128"/>
      <c r="X11" s="128"/>
      <c r="Y11" s="179"/>
      <c r="Z11" s="179"/>
      <c r="AA11" s="179"/>
      <c r="AB11" s="180"/>
      <c r="AC11" s="181"/>
      <c r="AD11" s="181"/>
      <c r="AE11" s="179"/>
      <c r="AF11" s="180"/>
      <c r="AG11" s="181"/>
      <c r="AH11" s="181"/>
      <c r="AI11" s="179"/>
      <c r="AJ11" s="211"/>
      <c r="AK11" s="179"/>
      <c r="AL11" s="213"/>
      <c r="AM11" s="128"/>
      <c r="AO11" s="128"/>
      <c r="AP11" s="225"/>
    </row>
    <row r="12" customHeight="1" spans="1:42">
      <c r="A12" s="63">
        <v>9</v>
      </c>
      <c r="B12" s="73" t="s">
        <v>238</v>
      </c>
      <c r="C12" s="73"/>
      <c r="D12" s="73" t="s">
        <v>237</v>
      </c>
      <c r="E12" s="73" t="s">
        <v>33</v>
      </c>
      <c r="F12" s="73">
        <v>17</v>
      </c>
      <c r="G12" s="73" t="s">
        <v>222</v>
      </c>
      <c r="H12" s="74">
        <v>44018</v>
      </c>
      <c r="I12" s="74">
        <v>44020</v>
      </c>
      <c r="J12" s="27">
        <f t="shared" si="0"/>
        <v>2</v>
      </c>
      <c r="K12" s="73" t="s">
        <v>235</v>
      </c>
      <c r="L12" s="125">
        <v>3555387890</v>
      </c>
      <c r="M12" s="126">
        <v>7278</v>
      </c>
      <c r="N12" s="127"/>
      <c r="O12" s="127"/>
      <c r="P12" s="128"/>
      <c r="R12" s="156"/>
      <c r="S12" s="128"/>
      <c r="X12" s="128"/>
      <c r="Y12" s="179"/>
      <c r="Z12" s="179"/>
      <c r="AA12" s="179"/>
      <c r="AB12" s="180"/>
      <c r="AC12" s="181"/>
      <c r="AD12" s="181"/>
      <c r="AE12" s="179"/>
      <c r="AF12" s="180"/>
      <c r="AG12" s="181"/>
      <c r="AH12" s="181"/>
      <c r="AI12" s="179"/>
      <c r="AJ12" s="211"/>
      <c r="AK12" s="179"/>
      <c r="AL12" s="213"/>
      <c r="AM12" s="128"/>
      <c r="AO12" s="128"/>
      <c r="AP12" s="225"/>
    </row>
    <row r="13" customHeight="1" spans="1:42">
      <c r="A13" s="63">
        <v>10</v>
      </c>
      <c r="B13" s="73" t="s">
        <v>239</v>
      </c>
      <c r="C13" s="73"/>
      <c r="D13" s="73" t="s">
        <v>237</v>
      </c>
      <c r="E13" s="67" t="s">
        <v>32</v>
      </c>
      <c r="F13" s="73">
        <v>17</v>
      </c>
      <c r="G13" s="73" t="s">
        <v>222</v>
      </c>
      <c r="H13" s="74">
        <v>44018</v>
      </c>
      <c r="I13" s="74">
        <v>44020</v>
      </c>
      <c r="J13" s="116">
        <f t="shared" si="0"/>
        <v>2</v>
      </c>
      <c r="K13" s="73" t="s">
        <v>215</v>
      </c>
      <c r="L13" s="125">
        <v>3105755189</v>
      </c>
      <c r="M13" s="126">
        <v>7746</v>
      </c>
      <c r="N13" s="127"/>
      <c r="O13" s="127"/>
      <c r="P13" s="128"/>
      <c r="R13" s="156"/>
      <c r="S13" s="128"/>
      <c r="X13" s="128"/>
      <c r="Y13" s="179"/>
      <c r="Z13" s="179"/>
      <c r="AA13" s="179"/>
      <c r="AB13" s="180"/>
      <c r="AC13" s="181"/>
      <c r="AD13" s="181"/>
      <c r="AE13" s="179"/>
      <c r="AF13" s="180"/>
      <c r="AG13" s="181"/>
      <c r="AH13" s="181"/>
      <c r="AI13" s="179"/>
      <c r="AJ13" s="211"/>
      <c r="AK13" s="179"/>
      <c r="AL13" s="213"/>
      <c r="AM13" s="128"/>
      <c r="AO13" s="128"/>
      <c r="AP13" s="225"/>
    </row>
    <row r="14" customHeight="1" spans="1:42">
      <c r="A14" s="63">
        <v>11</v>
      </c>
      <c r="B14" s="73" t="s">
        <v>240</v>
      </c>
      <c r="C14" s="73"/>
      <c r="D14" s="73" t="s">
        <v>237</v>
      </c>
      <c r="E14" s="73" t="s">
        <v>33</v>
      </c>
      <c r="F14" s="73">
        <v>18</v>
      </c>
      <c r="G14" s="73" t="s">
        <v>241</v>
      </c>
      <c r="H14" s="74">
        <v>44020</v>
      </c>
      <c r="I14" s="74">
        <v>44022</v>
      </c>
      <c r="J14" s="27">
        <f t="shared" si="0"/>
        <v>2</v>
      </c>
      <c r="K14" s="73" t="s">
        <v>226</v>
      </c>
      <c r="L14" s="125">
        <v>3129771305</v>
      </c>
      <c r="M14" s="126">
        <v>7177</v>
      </c>
      <c r="N14" s="127"/>
      <c r="O14" s="127"/>
      <c r="P14" s="128"/>
      <c r="R14" s="156"/>
      <c r="S14" s="128"/>
      <c r="X14" s="128"/>
      <c r="Y14" s="179"/>
      <c r="Z14" s="179"/>
      <c r="AA14" s="179"/>
      <c r="AB14" s="180"/>
      <c r="AC14" s="181"/>
      <c r="AD14" s="181"/>
      <c r="AE14" s="179"/>
      <c r="AF14" s="180"/>
      <c r="AG14" s="181"/>
      <c r="AH14" s="181"/>
      <c r="AI14" s="179"/>
      <c r="AJ14" s="211"/>
      <c r="AK14" s="179"/>
      <c r="AL14" s="213"/>
      <c r="AM14" s="128"/>
      <c r="AO14" s="128"/>
      <c r="AP14" s="225"/>
    </row>
    <row r="15" customHeight="1" spans="1:42">
      <c r="A15" s="63">
        <v>12</v>
      </c>
      <c r="B15" s="73" t="s">
        <v>242</v>
      </c>
      <c r="C15" s="73" t="s">
        <v>243</v>
      </c>
      <c r="D15" s="73"/>
      <c r="E15" s="67" t="s">
        <v>32</v>
      </c>
      <c r="F15" s="73">
        <v>48</v>
      </c>
      <c r="G15" s="73" t="s">
        <v>222</v>
      </c>
      <c r="H15" s="74">
        <v>44022</v>
      </c>
      <c r="I15" s="74">
        <v>44023</v>
      </c>
      <c r="J15" s="116">
        <f t="shared" si="0"/>
        <v>1</v>
      </c>
      <c r="K15" s="73" t="s">
        <v>235</v>
      </c>
      <c r="L15" s="125">
        <v>3555094118</v>
      </c>
      <c r="M15" s="126">
        <v>2204</v>
      </c>
      <c r="N15" s="127"/>
      <c r="O15" s="127"/>
      <c r="P15" s="128"/>
      <c r="R15" s="156"/>
      <c r="S15" s="128"/>
      <c r="X15" s="128"/>
      <c r="Y15" s="179"/>
      <c r="Z15" s="179"/>
      <c r="AA15" s="179"/>
      <c r="AB15" s="180"/>
      <c r="AC15" s="181"/>
      <c r="AD15" s="181"/>
      <c r="AE15" s="179"/>
      <c r="AF15" s="180"/>
      <c r="AG15" s="181"/>
      <c r="AH15" s="181"/>
      <c r="AI15" s="179"/>
      <c r="AJ15" s="211"/>
      <c r="AK15" s="179"/>
      <c r="AL15" s="213"/>
      <c r="AM15" s="128"/>
      <c r="AO15" s="128"/>
      <c r="AP15" s="225"/>
    </row>
    <row r="16" customHeight="1" spans="1:42">
      <c r="A16" s="63">
        <v>13</v>
      </c>
      <c r="B16" s="73" t="s">
        <v>244</v>
      </c>
      <c r="C16" s="65"/>
      <c r="D16" s="70" t="s">
        <v>234</v>
      </c>
      <c r="E16" s="73" t="s">
        <v>33</v>
      </c>
      <c r="F16" s="73">
        <v>20</v>
      </c>
      <c r="G16" s="73" t="s">
        <v>241</v>
      </c>
      <c r="H16" s="74">
        <v>44022</v>
      </c>
      <c r="I16" s="74">
        <v>44025</v>
      </c>
      <c r="J16" s="27">
        <f t="shared" si="0"/>
        <v>3</v>
      </c>
      <c r="K16" s="73" t="s">
        <v>226</v>
      </c>
      <c r="L16" s="125">
        <v>3555237495</v>
      </c>
      <c r="M16" s="126">
        <v>13955</v>
      </c>
      <c r="N16" s="127"/>
      <c r="O16" s="127"/>
      <c r="P16" s="128"/>
      <c r="R16" s="156"/>
      <c r="S16" s="128"/>
      <c r="X16" s="128"/>
      <c r="Y16" s="179"/>
      <c r="Z16" s="179"/>
      <c r="AA16" s="179"/>
      <c r="AB16" s="180"/>
      <c r="AC16" s="181"/>
      <c r="AD16" s="181"/>
      <c r="AE16" s="179"/>
      <c r="AF16" s="180"/>
      <c r="AG16" s="181"/>
      <c r="AH16" s="181"/>
      <c r="AI16" s="179"/>
      <c r="AJ16" s="211"/>
      <c r="AK16" s="179"/>
      <c r="AL16" s="213"/>
      <c r="AM16" s="128"/>
      <c r="AO16" s="128"/>
      <c r="AP16" s="225"/>
    </row>
    <row r="17" customHeight="1" spans="1:42">
      <c r="A17" s="63">
        <v>14</v>
      </c>
      <c r="B17" s="73" t="s">
        <v>245</v>
      </c>
      <c r="C17" s="73"/>
      <c r="D17" s="73" t="s">
        <v>237</v>
      </c>
      <c r="E17" s="73" t="s">
        <v>33</v>
      </c>
      <c r="F17" s="73">
        <v>11</v>
      </c>
      <c r="G17" s="73" t="s">
        <v>241</v>
      </c>
      <c r="H17" s="74">
        <v>44023</v>
      </c>
      <c r="I17" s="74">
        <v>44024</v>
      </c>
      <c r="J17" s="116">
        <f t="shared" si="0"/>
        <v>1</v>
      </c>
      <c r="K17" s="73" t="s">
        <v>215</v>
      </c>
      <c r="L17" s="125">
        <v>3105755189</v>
      </c>
      <c r="M17" s="126">
        <v>8194</v>
      </c>
      <c r="N17" s="127"/>
      <c r="O17" s="127"/>
      <c r="P17" s="128"/>
      <c r="R17" s="156"/>
      <c r="S17" s="128"/>
      <c r="X17" s="128"/>
      <c r="Y17" s="179"/>
      <c r="Z17" s="179"/>
      <c r="AA17" s="179"/>
      <c r="AB17" s="180"/>
      <c r="AC17" s="181"/>
      <c r="AD17" s="181"/>
      <c r="AE17" s="179"/>
      <c r="AF17" s="180"/>
      <c r="AG17" s="181"/>
      <c r="AH17" s="181"/>
      <c r="AI17" s="179"/>
      <c r="AJ17" s="211"/>
      <c r="AK17" s="179"/>
      <c r="AL17" s="213"/>
      <c r="AM17" s="128"/>
      <c r="AO17" s="128"/>
      <c r="AP17" s="225"/>
    </row>
    <row r="18" customHeight="1" spans="1:42">
      <c r="A18" s="63">
        <v>15</v>
      </c>
      <c r="B18" s="73" t="s">
        <v>246</v>
      </c>
      <c r="C18" s="65"/>
      <c r="D18" s="70" t="s">
        <v>247</v>
      </c>
      <c r="E18" s="73" t="s">
        <v>33</v>
      </c>
      <c r="F18" s="73">
        <v>28</v>
      </c>
      <c r="G18" s="73" t="s">
        <v>241</v>
      </c>
      <c r="H18" s="74">
        <v>44024</v>
      </c>
      <c r="I18" s="74">
        <v>44025</v>
      </c>
      <c r="J18" s="27">
        <f t="shared" si="0"/>
        <v>1</v>
      </c>
      <c r="K18" s="73" t="s">
        <v>223</v>
      </c>
      <c r="L18" s="125">
        <v>3554302148</v>
      </c>
      <c r="M18" s="126">
        <v>3593</v>
      </c>
      <c r="N18" s="127"/>
      <c r="O18" s="127"/>
      <c r="P18" s="128"/>
      <c r="R18" s="156"/>
      <c r="S18" s="128"/>
      <c r="X18" s="128"/>
      <c r="Y18" s="179"/>
      <c r="Z18" s="179"/>
      <c r="AA18" s="179"/>
      <c r="AB18" s="180"/>
      <c r="AC18" s="181"/>
      <c r="AD18" s="181"/>
      <c r="AE18" s="179"/>
      <c r="AF18" s="180"/>
      <c r="AG18" s="181"/>
      <c r="AH18" s="181"/>
      <c r="AI18" s="179"/>
      <c r="AJ18" s="211"/>
      <c r="AK18" s="179"/>
      <c r="AL18" s="213"/>
      <c r="AM18" s="128"/>
      <c r="AO18" s="128"/>
      <c r="AP18" s="225"/>
    </row>
    <row r="19" customHeight="1" spans="1:42">
      <c r="A19" s="63">
        <v>16</v>
      </c>
      <c r="B19" s="73" t="s">
        <v>248</v>
      </c>
      <c r="C19" s="73"/>
      <c r="D19" s="73" t="s">
        <v>237</v>
      </c>
      <c r="E19" s="73" t="s">
        <v>33</v>
      </c>
      <c r="F19" s="73">
        <v>12</v>
      </c>
      <c r="G19" s="73" t="s">
        <v>241</v>
      </c>
      <c r="H19" s="74">
        <v>44026</v>
      </c>
      <c r="I19" s="74">
        <v>44027</v>
      </c>
      <c r="J19" s="116">
        <f t="shared" si="0"/>
        <v>1</v>
      </c>
      <c r="K19" s="73" t="s">
        <v>249</v>
      </c>
      <c r="L19" s="125">
        <v>3555378516</v>
      </c>
      <c r="M19" s="126">
        <v>6909</v>
      </c>
      <c r="N19" s="127"/>
      <c r="O19" s="127"/>
      <c r="P19" s="128"/>
      <c r="R19" s="156"/>
      <c r="S19" s="128"/>
      <c r="X19" s="128"/>
      <c r="Y19" s="179"/>
      <c r="Z19" s="179"/>
      <c r="AA19" s="179"/>
      <c r="AB19" s="180"/>
      <c r="AC19" s="181"/>
      <c r="AD19" s="181"/>
      <c r="AE19" s="179"/>
      <c r="AF19" s="180"/>
      <c r="AG19" s="181"/>
      <c r="AH19" s="181"/>
      <c r="AI19" s="179"/>
      <c r="AJ19" s="211"/>
      <c r="AK19" s="179"/>
      <c r="AL19" s="213"/>
      <c r="AM19" s="128"/>
      <c r="AO19" s="128"/>
      <c r="AP19" s="225"/>
    </row>
    <row r="20" customHeight="1" spans="1:42">
      <c r="A20" s="63">
        <v>17</v>
      </c>
      <c r="B20" s="70" t="s">
        <v>250</v>
      </c>
      <c r="C20" s="65"/>
      <c r="D20" s="70" t="s">
        <v>251</v>
      </c>
      <c r="E20" s="67" t="s">
        <v>32</v>
      </c>
      <c r="F20" s="75">
        <v>75</v>
      </c>
      <c r="G20" s="70" t="s">
        <v>222</v>
      </c>
      <c r="H20" s="76">
        <v>44019</v>
      </c>
      <c r="I20" s="76">
        <v>44030</v>
      </c>
      <c r="J20" s="27">
        <f t="shared" si="0"/>
        <v>11</v>
      </c>
      <c r="K20" s="70" t="s">
        <v>215</v>
      </c>
      <c r="L20" s="121">
        <v>3129705042</v>
      </c>
      <c r="M20" s="129">
        <v>25000</v>
      </c>
      <c r="N20" s="130"/>
      <c r="O20" s="130"/>
      <c r="P20" s="131"/>
      <c r="R20" s="156"/>
      <c r="S20" s="156"/>
      <c r="X20" s="157"/>
      <c r="Y20" s="182"/>
      <c r="Z20" s="182"/>
      <c r="AA20" s="183"/>
      <c r="AB20" s="183"/>
      <c r="AC20" s="183"/>
      <c r="AD20" s="183"/>
      <c r="AE20" s="183"/>
      <c r="AF20" s="183"/>
      <c r="AG20" s="183"/>
      <c r="AH20" s="183"/>
      <c r="AI20" s="183"/>
      <c r="AJ20" s="207"/>
      <c r="AK20" s="173"/>
      <c r="AL20" s="209"/>
      <c r="AM20" s="136"/>
      <c r="AO20" s="136"/>
      <c r="AP20" s="225"/>
    </row>
    <row r="21" customHeight="1" spans="1:42">
      <c r="A21" s="63">
        <v>18</v>
      </c>
      <c r="B21" s="70" t="s">
        <v>252</v>
      </c>
      <c r="C21" s="70"/>
      <c r="D21" s="73" t="s">
        <v>237</v>
      </c>
      <c r="E21" s="70" t="s">
        <v>33</v>
      </c>
      <c r="F21" s="70">
        <v>20</v>
      </c>
      <c r="G21" s="70" t="s">
        <v>222</v>
      </c>
      <c r="H21" s="76">
        <v>44030</v>
      </c>
      <c r="I21" s="76">
        <v>44034</v>
      </c>
      <c r="J21" s="116">
        <f t="shared" si="0"/>
        <v>4</v>
      </c>
      <c r="K21" s="70" t="s">
        <v>232</v>
      </c>
      <c r="L21" s="121">
        <v>3555202964</v>
      </c>
      <c r="M21" s="129">
        <v>13070</v>
      </c>
      <c r="N21" s="130"/>
      <c r="O21" s="130"/>
      <c r="P21" s="131"/>
      <c r="R21" s="156"/>
      <c r="S21" s="156"/>
      <c r="X21" s="157"/>
      <c r="Y21" s="182"/>
      <c r="Z21" s="182"/>
      <c r="AA21" s="183"/>
      <c r="AB21" s="183"/>
      <c r="AC21" s="183"/>
      <c r="AD21" s="183"/>
      <c r="AE21" s="183"/>
      <c r="AF21" s="183"/>
      <c r="AG21" s="183"/>
      <c r="AH21" s="183"/>
      <c r="AI21" s="183"/>
      <c r="AJ21" s="207"/>
      <c r="AK21" s="173"/>
      <c r="AL21" s="209"/>
      <c r="AM21" s="136"/>
      <c r="AO21" s="136"/>
      <c r="AP21" s="225"/>
    </row>
    <row r="22" customHeight="1" spans="1:42">
      <c r="A22" s="63">
        <v>19</v>
      </c>
      <c r="B22" s="70" t="s">
        <v>253</v>
      </c>
      <c r="C22" s="70"/>
      <c r="D22" s="73" t="s">
        <v>237</v>
      </c>
      <c r="E22" s="70" t="s">
        <v>33</v>
      </c>
      <c r="F22" s="70">
        <v>18</v>
      </c>
      <c r="G22" s="70" t="s">
        <v>222</v>
      </c>
      <c r="H22" s="76">
        <v>44030</v>
      </c>
      <c r="I22" s="76">
        <v>44033</v>
      </c>
      <c r="J22" s="27">
        <f t="shared" si="0"/>
        <v>3</v>
      </c>
      <c r="K22" s="70" t="s">
        <v>232</v>
      </c>
      <c r="L22" s="121">
        <v>3555114749</v>
      </c>
      <c r="M22" s="129">
        <v>12005</v>
      </c>
      <c r="N22" s="130"/>
      <c r="O22" s="130"/>
      <c r="P22" s="131"/>
      <c r="R22" s="156"/>
      <c r="S22" s="156"/>
      <c r="X22" s="157"/>
      <c r="Y22" s="182"/>
      <c r="Z22" s="182"/>
      <c r="AA22" s="183"/>
      <c r="AB22" s="183"/>
      <c r="AC22" s="183"/>
      <c r="AD22" s="183"/>
      <c r="AE22" s="183"/>
      <c r="AF22" s="183"/>
      <c r="AG22" s="183"/>
      <c r="AH22" s="183"/>
      <c r="AI22" s="183"/>
      <c r="AJ22" s="207"/>
      <c r="AK22" s="173"/>
      <c r="AL22" s="209"/>
      <c r="AM22" s="136"/>
      <c r="AO22" s="136"/>
      <c r="AP22" s="225"/>
    </row>
    <row r="23" customHeight="1" spans="1:42">
      <c r="A23" s="63">
        <v>20</v>
      </c>
      <c r="B23" s="33" t="s">
        <v>254</v>
      </c>
      <c r="C23" s="70"/>
      <c r="D23" s="73" t="s">
        <v>237</v>
      </c>
      <c r="E23" s="67" t="s">
        <v>32</v>
      </c>
      <c r="F23" s="33">
        <v>18</v>
      </c>
      <c r="G23" s="70" t="s">
        <v>222</v>
      </c>
      <c r="H23" s="77">
        <v>44037</v>
      </c>
      <c r="I23" s="77">
        <v>44041</v>
      </c>
      <c r="J23" s="116">
        <f t="shared" si="0"/>
        <v>4</v>
      </c>
      <c r="K23" s="33" t="s">
        <v>235</v>
      </c>
      <c r="L23" s="121">
        <v>3555153605</v>
      </c>
      <c r="M23" s="129">
        <v>8968</v>
      </c>
      <c r="N23" s="130"/>
      <c r="O23" s="130"/>
      <c r="P23" s="131"/>
      <c r="R23" s="156"/>
      <c r="S23" s="158"/>
      <c r="X23" s="157"/>
      <c r="Y23" s="182"/>
      <c r="Z23" s="182"/>
      <c r="AA23" s="183"/>
      <c r="AB23" s="184"/>
      <c r="AC23" s="184"/>
      <c r="AD23" s="184"/>
      <c r="AE23" s="184"/>
      <c r="AF23" s="184"/>
      <c r="AG23" s="184"/>
      <c r="AH23" s="184"/>
      <c r="AI23" s="183"/>
      <c r="AJ23" s="207"/>
      <c r="AK23" s="173"/>
      <c r="AL23" s="209"/>
      <c r="AM23" s="136"/>
      <c r="AO23" s="136"/>
      <c r="AP23" s="225"/>
    </row>
    <row r="24" customHeight="1" spans="1:42">
      <c r="A24" s="63">
        <v>21</v>
      </c>
      <c r="B24" s="33" t="s">
        <v>255</v>
      </c>
      <c r="C24" s="65"/>
      <c r="D24" s="70" t="s">
        <v>73</v>
      </c>
      <c r="E24" s="67" t="s">
        <v>32</v>
      </c>
      <c r="F24" s="33">
        <v>45</v>
      </c>
      <c r="G24" s="70" t="s">
        <v>222</v>
      </c>
      <c r="H24" s="77">
        <v>44037</v>
      </c>
      <c r="I24" s="77">
        <v>44038</v>
      </c>
      <c r="J24" s="27">
        <f t="shared" si="0"/>
        <v>1</v>
      </c>
      <c r="K24" s="33" t="s">
        <v>256</v>
      </c>
      <c r="L24" s="121">
        <v>3449136725</v>
      </c>
      <c r="M24" s="129">
        <v>7643</v>
      </c>
      <c r="N24" s="130"/>
      <c r="O24" s="130"/>
      <c r="P24" s="131"/>
      <c r="R24" s="156"/>
      <c r="S24" s="158"/>
      <c r="X24" s="157"/>
      <c r="Y24" s="182"/>
      <c r="Z24" s="182"/>
      <c r="AA24" s="183"/>
      <c r="AB24" s="184"/>
      <c r="AC24" s="184"/>
      <c r="AD24" s="184"/>
      <c r="AE24" s="184"/>
      <c r="AF24" s="184"/>
      <c r="AG24" s="184"/>
      <c r="AH24" s="184"/>
      <c r="AI24" s="183"/>
      <c r="AJ24" s="207"/>
      <c r="AK24" s="173"/>
      <c r="AL24" s="209"/>
      <c r="AM24" s="136"/>
      <c r="AO24" s="136"/>
      <c r="AP24" s="225"/>
    </row>
    <row r="25" customHeight="1" spans="1:42">
      <c r="A25" s="63">
        <v>22</v>
      </c>
      <c r="B25" s="33" t="s">
        <v>257</v>
      </c>
      <c r="C25" s="70"/>
      <c r="D25" s="73" t="s">
        <v>237</v>
      </c>
      <c r="E25" s="33" t="s">
        <v>33</v>
      </c>
      <c r="F25" s="33">
        <v>45</v>
      </c>
      <c r="G25" s="70" t="s">
        <v>222</v>
      </c>
      <c r="H25" s="77">
        <v>44037</v>
      </c>
      <c r="I25" s="77">
        <v>44041</v>
      </c>
      <c r="J25" s="116">
        <f t="shared" si="0"/>
        <v>4</v>
      </c>
      <c r="K25" s="33" t="s">
        <v>258</v>
      </c>
      <c r="L25" s="121">
        <v>3555127105</v>
      </c>
      <c r="M25" s="129">
        <v>9593</v>
      </c>
      <c r="N25" s="130"/>
      <c r="O25" s="130"/>
      <c r="P25" s="131"/>
      <c r="R25" s="156"/>
      <c r="S25" s="158"/>
      <c r="X25" s="157"/>
      <c r="Y25" s="182"/>
      <c r="Z25" s="182"/>
      <c r="AA25" s="183"/>
      <c r="AB25" s="184"/>
      <c r="AC25" s="184"/>
      <c r="AD25" s="184"/>
      <c r="AE25" s="184"/>
      <c r="AF25" s="184"/>
      <c r="AG25" s="184"/>
      <c r="AH25" s="184"/>
      <c r="AI25" s="183"/>
      <c r="AJ25" s="207"/>
      <c r="AK25" s="173"/>
      <c r="AL25" s="209"/>
      <c r="AM25" s="136"/>
      <c r="AO25" s="136"/>
      <c r="AP25" s="225"/>
    </row>
    <row r="26" customHeight="1" spans="1:42">
      <c r="A26" s="63">
        <v>23</v>
      </c>
      <c r="B26" s="33" t="s">
        <v>259</v>
      </c>
      <c r="C26" s="70"/>
      <c r="D26" s="73" t="s">
        <v>237</v>
      </c>
      <c r="E26" s="33" t="s">
        <v>33</v>
      </c>
      <c r="F26" s="33">
        <v>17</v>
      </c>
      <c r="G26" s="70" t="s">
        <v>222</v>
      </c>
      <c r="H26" s="77">
        <v>44040</v>
      </c>
      <c r="I26" s="77">
        <v>44041</v>
      </c>
      <c r="J26" s="27">
        <f t="shared" si="0"/>
        <v>1</v>
      </c>
      <c r="K26" s="33" t="s">
        <v>232</v>
      </c>
      <c r="L26" s="121">
        <v>3555229632</v>
      </c>
      <c r="M26" s="129">
        <v>2427</v>
      </c>
      <c r="N26" s="130"/>
      <c r="O26" s="130"/>
      <c r="P26" s="131"/>
      <c r="R26" s="156"/>
      <c r="S26" s="158"/>
      <c r="X26" s="157"/>
      <c r="Y26" s="182"/>
      <c r="Z26" s="182"/>
      <c r="AA26" s="183"/>
      <c r="AB26" s="184"/>
      <c r="AC26" s="184"/>
      <c r="AD26" s="184"/>
      <c r="AE26" s="184"/>
      <c r="AF26" s="184"/>
      <c r="AG26" s="184"/>
      <c r="AH26" s="184"/>
      <c r="AI26" s="183"/>
      <c r="AJ26" s="207"/>
      <c r="AK26" s="173"/>
      <c r="AL26" s="209"/>
      <c r="AM26" s="136"/>
      <c r="AO26" s="136"/>
      <c r="AP26" s="225"/>
    </row>
    <row r="27" customHeight="1" spans="1:42">
      <c r="A27" s="63">
        <v>24</v>
      </c>
      <c r="B27" s="33" t="s">
        <v>260</v>
      </c>
      <c r="C27" s="70" t="s">
        <v>261</v>
      </c>
      <c r="D27" s="78"/>
      <c r="E27" s="33" t="s">
        <v>32</v>
      </c>
      <c r="F27" s="33">
        <v>55</v>
      </c>
      <c r="G27" s="70" t="s">
        <v>222</v>
      </c>
      <c r="H27" s="77">
        <v>44039</v>
      </c>
      <c r="I27" s="77">
        <v>44042</v>
      </c>
      <c r="J27" s="116">
        <f t="shared" si="0"/>
        <v>3</v>
      </c>
      <c r="K27" s="33" t="s">
        <v>226</v>
      </c>
      <c r="L27" s="121">
        <v>3555552340</v>
      </c>
      <c r="M27" s="129">
        <v>9630</v>
      </c>
      <c r="N27" s="130"/>
      <c r="O27" s="130"/>
      <c r="P27" s="131"/>
      <c r="R27" s="156"/>
      <c r="S27" s="158"/>
      <c r="X27" s="157"/>
      <c r="Y27" s="185"/>
      <c r="Z27" s="182"/>
      <c r="AA27" s="183"/>
      <c r="AB27" s="184"/>
      <c r="AC27" s="184"/>
      <c r="AD27" s="184"/>
      <c r="AE27" s="184"/>
      <c r="AF27" s="184"/>
      <c r="AG27" s="184"/>
      <c r="AH27" s="184"/>
      <c r="AI27" s="183"/>
      <c r="AJ27" s="207"/>
      <c r="AK27" s="173"/>
      <c r="AL27" s="209"/>
      <c r="AM27" s="136"/>
      <c r="AO27" s="136"/>
      <c r="AP27" s="225"/>
    </row>
    <row r="28" customHeight="1" spans="1:42">
      <c r="A28" s="63">
        <v>25</v>
      </c>
      <c r="B28" s="67" t="s">
        <v>262</v>
      </c>
      <c r="C28" s="65"/>
      <c r="D28" s="70" t="s">
        <v>153</v>
      </c>
      <c r="E28" s="67" t="s">
        <v>32</v>
      </c>
      <c r="F28" s="79">
        <v>8</v>
      </c>
      <c r="G28" s="80" t="s">
        <v>263</v>
      </c>
      <c r="H28" s="80">
        <v>44009</v>
      </c>
      <c r="I28" s="80">
        <v>44014</v>
      </c>
      <c r="J28" s="27">
        <f t="shared" si="0"/>
        <v>5</v>
      </c>
      <c r="K28" s="132" t="s">
        <v>215</v>
      </c>
      <c r="L28" s="605" t="s">
        <v>264</v>
      </c>
      <c r="M28" s="122">
        <v>1999</v>
      </c>
      <c r="N28" s="130"/>
      <c r="O28" s="130"/>
      <c r="P28" s="131"/>
      <c r="R28" s="156"/>
      <c r="S28" s="159"/>
      <c r="X28" s="159"/>
      <c r="Y28" s="186"/>
      <c r="Z28" s="173"/>
      <c r="AA28" s="187"/>
      <c r="AB28" s="174"/>
      <c r="AC28" s="187"/>
      <c r="AD28" s="187"/>
      <c r="AE28" s="187"/>
      <c r="AF28" s="187"/>
      <c r="AG28" s="187"/>
      <c r="AH28" s="187"/>
      <c r="AI28" s="215"/>
      <c r="AJ28" s="207"/>
      <c r="AK28" s="216"/>
      <c r="AL28" s="209"/>
      <c r="AM28" s="217"/>
      <c r="AO28" s="136"/>
      <c r="AP28" s="225"/>
    </row>
    <row r="29" customHeight="1" spans="1:42">
      <c r="A29" s="63">
        <v>26</v>
      </c>
      <c r="B29" s="67" t="s">
        <v>265</v>
      </c>
      <c r="C29" s="81" t="s">
        <v>266</v>
      </c>
      <c r="D29" s="21"/>
      <c r="E29" s="67" t="s">
        <v>32</v>
      </c>
      <c r="F29" s="79">
        <v>18</v>
      </c>
      <c r="G29" s="80" t="s">
        <v>263</v>
      </c>
      <c r="H29" s="80">
        <v>44011</v>
      </c>
      <c r="I29" s="80">
        <v>44015</v>
      </c>
      <c r="J29" s="116">
        <f t="shared" si="0"/>
        <v>4</v>
      </c>
      <c r="K29" s="132" t="s">
        <v>267</v>
      </c>
      <c r="L29" s="605" t="s">
        <v>268</v>
      </c>
      <c r="M29" s="122">
        <v>18075</v>
      </c>
      <c r="N29" s="130"/>
      <c r="O29" s="130"/>
      <c r="P29" s="131"/>
      <c r="R29" s="156"/>
      <c r="S29" s="159"/>
      <c r="X29" s="159"/>
      <c r="Y29" s="186"/>
      <c r="Z29" s="173"/>
      <c r="AA29" s="187"/>
      <c r="AB29" s="174"/>
      <c r="AC29" s="187"/>
      <c r="AD29" s="187"/>
      <c r="AE29" s="187"/>
      <c r="AF29" s="187"/>
      <c r="AG29" s="187"/>
      <c r="AH29" s="187"/>
      <c r="AI29" s="215"/>
      <c r="AJ29" s="207"/>
      <c r="AK29" s="216"/>
      <c r="AL29" s="209"/>
      <c r="AM29" s="217"/>
      <c r="AO29" s="136"/>
      <c r="AP29" s="225"/>
    </row>
    <row r="30" customHeight="1" spans="1:41">
      <c r="A30" s="63">
        <v>27</v>
      </c>
      <c r="B30" s="67" t="s">
        <v>269</v>
      </c>
      <c r="C30" s="70"/>
      <c r="D30" s="21" t="s">
        <v>67</v>
      </c>
      <c r="E30" s="67" t="s">
        <v>33</v>
      </c>
      <c r="F30" s="82">
        <v>31</v>
      </c>
      <c r="G30" s="80" t="s">
        <v>263</v>
      </c>
      <c r="H30" s="80">
        <v>43999</v>
      </c>
      <c r="I30" s="80">
        <v>44000</v>
      </c>
      <c r="J30" s="27">
        <f t="shared" si="0"/>
        <v>1</v>
      </c>
      <c r="K30" s="132" t="s">
        <v>215</v>
      </c>
      <c r="L30" s="32"/>
      <c r="M30" s="133">
        <v>8328</v>
      </c>
      <c r="N30" s="130"/>
      <c r="O30" s="130"/>
      <c r="P30" s="131"/>
      <c r="R30" s="156"/>
      <c r="S30" s="159"/>
      <c r="X30" s="159"/>
      <c r="Y30" s="186"/>
      <c r="Z30" s="187"/>
      <c r="AA30" s="187"/>
      <c r="AB30" s="174"/>
      <c r="AC30" s="187"/>
      <c r="AD30" s="187"/>
      <c r="AE30" s="187"/>
      <c r="AF30" s="187"/>
      <c r="AG30" s="187"/>
      <c r="AH30" s="187"/>
      <c r="AI30" s="215"/>
      <c r="AJ30" s="207"/>
      <c r="AK30" s="209"/>
      <c r="AL30" s="209"/>
      <c r="AM30" s="136"/>
      <c r="AO30" s="136"/>
    </row>
    <row r="31" customHeight="1" spans="1:41">
      <c r="A31" s="63">
        <v>28</v>
      </c>
      <c r="B31" s="67" t="s">
        <v>270</v>
      </c>
      <c r="C31" s="65"/>
      <c r="D31" s="70" t="s">
        <v>159</v>
      </c>
      <c r="E31" s="67" t="s">
        <v>33</v>
      </c>
      <c r="F31" s="79">
        <v>47</v>
      </c>
      <c r="G31" s="80" t="s">
        <v>263</v>
      </c>
      <c r="H31" s="80">
        <v>44018</v>
      </c>
      <c r="I31" s="80">
        <v>44019</v>
      </c>
      <c r="J31" s="116">
        <f t="shared" si="0"/>
        <v>1</v>
      </c>
      <c r="K31" s="132" t="s">
        <v>249</v>
      </c>
      <c r="L31" s="134">
        <v>3129922817</v>
      </c>
      <c r="M31" s="133">
        <v>2894</v>
      </c>
      <c r="N31" s="130"/>
      <c r="O31" s="130"/>
      <c r="P31" s="131"/>
      <c r="R31" s="156"/>
      <c r="S31" s="159"/>
      <c r="X31" s="159"/>
      <c r="Y31" s="186"/>
      <c r="Z31" s="187"/>
      <c r="AA31" s="187"/>
      <c r="AB31" s="174"/>
      <c r="AC31" s="187"/>
      <c r="AD31" s="187"/>
      <c r="AE31" s="187"/>
      <c r="AF31" s="187"/>
      <c r="AG31" s="187"/>
      <c r="AH31" s="187"/>
      <c r="AI31" s="215"/>
      <c r="AJ31" s="207"/>
      <c r="AK31" s="209"/>
      <c r="AL31" s="209"/>
      <c r="AM31" s="217"/>
      <c r="AO31" s="136"/>
    </row>
    <row r="32" customHeight="1" spans="1:41">
      <c r="A32" s="63">
        <v>29</v>
      </c>
      <c r="B32" s="67" t="s">
        <v>229</v>
      </c>
      <c r="C32" s="65"/>
      <c r="D32" s="70" t="s">
        <v>74</v>
      </c>
      <c r="E32" s="67" t="s">
        <v>33</v>
      </c>
      <c r="F32" s="79">
        <v>31</v>
      </c>
      <c r="G32" s="80" t="s">
        <v>263</v>
      </c>
      <c r="H32" s="80">
        <v>44022</v>
      </c>
      <c r="I32" s="80">
        <v>44025</v>
      </c>
      <c r="J32" s="27">
        <f t="shared" si="0"/>
        <v>3</v>
      </c>
      <c r="K32" s="132" t="s">
        <v>271</v>
      </c>
      <c r="L32" s="135">
        <v>3144416251</v>
      </c>
      <c r="M32" s="133">
        <v>3644</v>
      </c>
      <c r="N32" s="130"/>
      <c r="O32" s="130"/>
      <c r="P32" s="131"/>
      <c r="R32" s="156"/>
      <c r="S32" s="159"/>
      <c r="X32" s="159"/>
      <c r="Y32" s="186"/>
      <c r="Z32" s="187"/>
      <c r="AA32" s="187"/>
      <c r="AB32" s="174"/>
      <c r="AC32" s="187"/>
      <c r="AD32" s="187"/>
      <c r="AE32" s="187"/>
      <c r="AF32" s="187"/>
      <c r="AG32" s="187"/>
      <c r="AH32" s="187"/>
      <c r="AI32" s="215"/>
      <c r="AJ32" s="207"/>
      <c r="AK32" s="209"/>
      <c r="AL32" s="209"/>
      <c r="AM32" s="217"/>
      <c r="AO32" s="136"/>
    </row>
    <row r="33" customHeight="1" spans="1:41">
      <c r="A33" s="63">
        <v>30</v>
      </c>
      <c r="B33" s="67" t="s">
        <v>272</v>
      </c>
      <c r="C33" s="70" t="s">
        <v>273</v>
      </c>
      <c r="D33" s="21"/>
      <c r="E33" s="67" t="s">
        <v>33</v>
      </c>
      <c r="F33" s="79">
        <v>30</v>
      </c>
      <c r="G33" s="80" t="s">
        <v>263</v>
      </c>
      <c r="H33" s="80">
        <v>44025</v>
      </c>
      <c r="I33" s="80">
        <v>44026</v>
      </c>
      <c r="J33" s="116">
        <f t="shared" si="0"/>
        <v>1</v>
      </c>
      <c r="K33" s="132" t="s">
        <v>215</v>
      </c>
      <c r="L33" s="135">
        <v>3438896708</v>
      </c>
      <c r="M33" s="133">
        <v>1622</v>
      </c>
      <c r="N33" s="130"/>
      <c r="O33" s="130"/>
      <c r="P33" s="131"/>
      <c r="R33" s="156"/>
      <c r="S33" s="159"/>
      <c r="X33" s="159"/>
      <c r="Y33" s="186"/>
      <c r="Z33" s="187"/>
      <c r="AA33" s="187"/>
      <c r="AB33" s="174"/>
      <c r="AC33" s="187"/>
      <c r="AD33" s="187"/>
      <c r="AE33" s="187"/>
      <c r="AF33" s="187"/>
      <c r="AG33" s="187"/>
      <c r="AH33" s="187"/>
      <c r="AI33" s="215"/>
      <c r="AJ33" s="207"/>
      <c r="AK33" s="209"/>
      <c r="AL33" s="209"/>
      <c r="AM33" s="217"/>
      <c r="AO33" s="136"/>
    </row>
    <row r="34" customHeight="1" spans="1:41">
      <c r="A34" s="63">
        <v>31</v>
      </c>
      <c r="B34" s="67" t="s">
        <v>274</v>
      </c>
      <c r="C34" s="70" t="s">
        <v>275</v>
      </c>
      <c r="D34" s="78"/>
      <c r="E34" s="67" t="s">
        <v>32</v>
      </c>
      <c r="F34" s="79">
        <v>68</v>
      </c>
      <c r="G34" s="80" t="s">
        <v>263</v>
      </c>
      <c r="H34" s="80">
        <v>44026</v>
      </c>
      <c r="I34" s="80">
        <v>44027</v>
      </c>
      <c r="J34" s="27">
        <f t="shared" si="0"/>
        <v>1</v>
      </c>
      <c r="K34" s="132" t="s">
        <v>276</v>
      </c>
      <c r="L34" s="135">
        <v>3555435558</v>
      </c>
      <c r="M34" s="129">
        <v>11646</v>
      </c>
      <c r="N34" s="130"/>
      <c r="O34" s="130"/>
      <c r="P34" s="131"/>
      <c r="R34" s="156"/>
      <c r="S34" s="159"/>
      <c r="X34" s="159"/>
      <c r="Y34" s="182"/>
      <c r="Z34" s="182"/>
      <c r="AA34" s="188"/>
      <c r="AB34" s="188"/>
      <c r="AC34" s="188"/>
      <c r="AD34" s="188"/>
      <c r="AE34" s="188"/>
      <c r="AF34" s="188"/>
      <c r="AG34" s="188"/>
      <c r="AH34" s="188"/>
      <c r="AI34" s="188"/>
      <c r="AJ34" s="207"/>
      <c r="AK34" s="173"/>
      <c r="AL34" s="209"/>
      <c r="AM34" s="217"/>
      <c r="AO34" s="136"/>
    </row>
    <row r="35" customHeight="1" spans="1:41">
      <c r="A35" s="63">
        <v>32</v>
      </c>
      <c r="B35" s="67" t="s">
        <v>277</v>
      </c>
      <c r="C35" s="70"/>
      <c r="D35" s="73" t="s">
        <v>237</v>
      </c>
      <c r="E35" s="67" t="s">
        <v>33</v>
      </c>
      <c r="F35" s="79">
        <v>16</v>
      </c>
      <c r="G35" s="80" t="s">
        <v>263</v>
      </c>
      <c r="H35" s="80">
        <v>44028</v>
      </c>
      <c r="I35" s="80">
        <v>44029</v>
      </c>
      <c r="J35" s="116">
        <f t="shared" si="0"/>
        <v>1</v>
      </c>
      <c r="K35" s="132" t="s">
        <v>235</v>
      </c>
      <c r="L35" s="135">
        <v>3465491905</v>
      </c>
      <c r="M35" s="129">
        <v>2085</v>
      </c>
      <c r="N35" s="130"/>
      <c r="O35" s="130"/>
      <c r="P35" s="131"/>
      <c r="R35" s="156"/>
      <c r="S35" s="159"/>
      <c r="X35" s="159"/>
      <c r="Y35" s="182"/>
      <c r="Z35" s="182"/>
      <c r="AA35" s="188"/>
      <c r="AB35" s="188"/>
      <c r="AC35" s="188"/>
      <c r="AD35" s="188"/>
      <c r="AE35" s="188"/>
      <c r="AF35" s="188"/>
      <c r="AG35" s="188"/>
      <c r="AH35" s="188"/>
      <c r="AI35" s="173"/>
      <c r="AJ35" s="207"/>
      <c r="AK35" s="173"/>
      <c r="AL35" s="209"/>
      <c r="AM35" s="217"/>
      <c r="AO35" s="136"/>
    </row>
    <row r="36" customHeight="1" spans="1:41">
      <c r="A36" s="63">
        <v>33</v>
      </c>
      <c r="B36" s="67" t="s">
        <v>278</v>
      </c>
      <c r="C36" s="70"/>
      <c r="D36" s="73" t="s">
        <v>237</v>
      </c>
      <c r="E36" s="67" t="s">
        <v>33</v>
      </c>
      <c r="F36" s="79">
        <v>12</v>
      </c>
      <c r="G36" s="80" t="s">
        <v>263</v>
      </c>
      <c r="H36" s="80">
        <v>44027</v>
      </c>
      <c r="I36" s="80">
        <v>44029</v>
      </c>
      <c r="J36" s="27">
        <f t="shared" si="0"/>
        <v>2</v>
      </c>
      <c r="K36" s="132" t="s">
        <v>271</v>
      </c>
      <c r="L36" s="135">
        <v>3165043447</v>
      </c>
      <c r="M36" s="129">
        <v>6265</v>
      </c>
      <c r="N36" s="130"/>
      <c r="O36" s="130"/>
      <c r="P36" s="131"/>
      <c r="R36" s="156"/>
      <c r="S36" s="159"/>
      <c r="X36" s="159"/>
      <c r="Y36" s="182"/>
      <c r="Z36" s="182"/>
      <c r="AA36" s="188"/>
      <c r="AB36" s="188"/>
      <c r="AC36" s="188"/>
      <c r="AD36" s="188"/>
      <c r="AE36" s="188"/>
      <c r="AF36" s="188"/>
      <c r="AG36" s="188"/>
      <c r="AH36" s="188"/>
      <c r="AI36" s="215"/>
      <c r="AJ36" s="207"/>
      <c r="AK36" s="173"/>
      <c r="AL36" s="209"/>
      <c r="AM36" s="217"/>
      <c r="AO36" s="136"/>
    </row>
    <row r="37" customHeight="1" spans="1:41">
      <c r="A37" s="63">
        <v>34</v>
      </c>
      <c r="B37" s="67" t="s">
        <v>279</v>
      </c>
      <c r="C37" s="70"/>
      <c r="D37" s="73" t="s">
        <v>237</v>
      </c>
      <c r="E37" s="67" t="s">
        <v>33</v>
      </c>
      <c r="F37" s="79">
        <v>17</v>
      </c>
      <c r="G37" s="80" t="s">
        <v>263</v>
      </c>
      <c r="H37" s="80">
        <v>44030</v>
      </c>
      <c r="I37" s="80">
        <v>44034</v>
      </c>
      <c r="J37" s="116">
        <f t="shared" si="0"/>
        <v>4</v>
      </c>
      <c r="K37" s="132" t="s">
        <v>271</v>
      </c>
      <c r="L37" s="135">
        <v>3555188372</v>
      </c>
      <c r="M37" s="129">
        <v>7879</v>
      </c>
      <c r="N37" s="130"/>
      <c r="O37" s="130"/>
      <c r="P37" s="131"/>
      <c r="R37" s="156"/>
      <c r="S37" s="159"/>
      <c r="X37" s="159"/>
      <c r="Y37" s="182"/>
      <c r="Z37" s="182"/>
      <c r="AA37" s="188"/>
      <c r="AB37" s="188"/>
      <c r="AC37" s="188"/>
      <c r="AD37" s="188"/>
      <c r="AE37" s="188"/>
      <c r="AF37" s="188"/>
      <c r="AG37" s="188"/>
      <c r="AH37" s="188"/>
      <c r="AI37" s="173"/>
      <c r="AJ37" s="207"/>
      <c r="AK37" s="173"/>
      <c r="AL37" s="209"/>
      <c r="AM37" s="217"/>
      <c r="AO37" s="136"/>
    </row>
    <row r="38" customHeight="1" spans="1:41">
      <c r="A38" s="63">
        <v>35</v>
      </c>
      <c r="B38" s="67" t="s">
        <v>280</v>
      </c>
      <c r="C38" s="65"/>
      <c r="D38" s="70" t="s">
        <v>281</v>
      </c>
      <c r="E38" s="67" t="s">
        <v>32</v>
      </c>
      <c r="F38" s="79">
        <v>65</v>
      </c>
      <c r="G38" s="80" t="s">
        <v>263</v>
      </c>
      <c r="H38" s="80">
        <v>44031</v>
      </c>
      <c r="I38" s="80">
        <v>44035</v>
      </c>
      <c r="J38" s="27">
        <f t="shared" si="0"/>
        <v>4</v>
      </c>
      <c r="K38" s="132" t="s">
        <v>271</v>
      </c>
      <c r="L38" s="135">
        <v>3133593144</v>
      </c>
      <c r="M38" s="129">
        <v>10766</v>
      </c>
      <c r="N38" s="130"/>
      <c r="O38" s="130"/>
      <c r="P38" s="131"/>
      <c r="R38" s="156"/>
      <c r="S38" s="159"/>
      <c r="X38" s="159"/>
      <c r="Y38" s="182"/>
      <c r="Z38" s="182"/>
      <c r="AA38" s="188"/>
      <c r="AB38" s="188"/>
      <c r="AC38" s="188"/>
      <c r="AD38" s="188"/>
      <c r="AE38" s="188"/>
      <c r="AF38" s="188"/>
      <c r="AG38" s="188"/>
      <c r="AH38" s="188"/>
      <c r="AI38" s="173"/>
      <c r="AJ38" s="207"/>
      <c r="AK38" s="173"/>
      <c r="AL38" s="209"/>
      <c r="AM38" s="217"/>
      <c r="AO38" s="136"/>
    </row>
    <row r="39" customHeight="1" spans="1:41">
      <c r="A39" s="63">
        <v>36</v>
      </c>
      <c r="B39" s="67" t="s">
        <v>282</v>
      </c>
      <c r="C39" s="70"/>
      <c r="D39" s="73" t="s">
        <v>237</v>
      </c>
      <c r="E39" s="67" t="s">
        <v>33</v>
      </c>
      <c r="F39" s="79">
        <v>9</v>
      </c>
      <c r="G39" s="80" t="s">
        <v>263</v>
      </c>
      <c r="H39" s="80">
        <v>44033</v>
      </c>
      <c r="I39" s="80">
        <v>44035</v>
      </c>
      <c r="J39" s="116">
        <f t="shared" si="0"/>
        <v>2</v>
      </c>
      <c r="K39" s="132" t="s">
        <v>283</v>
      </c>
      <c r="L39" s="135">
        <v>3555761814</v>
      </c>
      <c r="M39" s="129">
        <v>8398</v>
      </c>
      <c r="N39" s="130"/>
      <c r="O39" s="130"/>
      <c r="P39" s="131"/>
      <c r="R39" s="156"/>
      <c r="S39" s="159"/>
      <c r="X39" s="159"/>
      <c r="Y39" s="189"/>
      <c r="Z39" s="182"/>
      <c r="AA39" s="188"/>
      <c r="AB39" s="188"/>
      <c r="AC39" s="188"/>
      <c r="AD39" s="188"/>
      <c r="AE39" s="188"/>
      <c r="AF39" s="188"/>
      <c r="AG39" s="188"/>
      <c r="AH39" s="188"/>
      <c r="AI39" s="173"/>
      <c r="AJ39" s="207"/>
      <c r="AK39" s="173"/>
      <c r="AL39" s="209"/>
      <c r="AM39" s="217"/>
      <c r="AO39" s="136"/>
    </row>
    <row r="40" customHeight="1" spans="1:41">
      <c r="A40" s="63">
        <v>37</v>
      </c>
      <c r="B40" s="67" t="s">
        <v>284</v>
      </c>
      <c r="C40" s="70"/>
      <c r="D40" s="73" t="s">
        <v>237</v>
      </c>
      <c r="E40" s="67" t="s">
        <v>32</v>
      </c>
      <c r="F40" s="79">
        <v>53</v>
      </c>
      <c r="G40" s="80" t="s">
        <v>263</v>
      </c>
      <c r="H40" s="80">
        <v>44033</v>
      </c>
      <c r="I40" s="80">
        <v>44035</v>
      </c>
      <c r="J40" s="27">
        <f t="shared" si="0"/>
        <v>2</v>
      </c>
      <c r="K40" s="132" t="s">
        <v>215</v>
      </c>
      <c r="L40" s="135">
        <v>3131517764</v>
      </c>
      <c r="M40" s="129">
        <v>7391</v>
      </c>
      <c r="N40" s="130"/>
      <c r="O40" s="130"/>
      <c r="P40" s="131"/>
      <c r="R40" s="156"/>
      <c r="S40" s="159"/>
      <c r="X40" s="159"/>
      <c r="Y40" s="182"/>
      <c r="Z40" s="182"/>
      <c r="AA40" s="188"/>
      <c r="AB40" s="188"/>
      <c r="AC40" s="188"/>
      <c r="AD40" s="188"/>
      <c r="AE40" s="188"/>
      <c r="AF40" s="188"/>
      <c r="AG40" s="188"/>
      <c r="AH40" s="188"/>
      <c r="AI40" s="173"/>
      <c r="AJ40" s="207"/>
      <c r="AK40" s="173"/>
      <c r="AL40" s="209"/>
      <c r="AM40" s="217"/>
      <c r="AO40" s="136"/>
    </row>
    <row r="41" customHeight="1" spans="1:41">
      <c r="A41" s="63">
        <v>38</v>
      </c>
      <c r="B41" s="67" t="s">
        <v>285</v>
      </c>
      <c r="C41" s="70"/>
      <c r="D41" s="73" t="s">
        <v>237</v>
      </c>
      <c r="E41" s="67" t="s">
        <v>33</v>
      </c>
      <c r="F41" s="79">
        <v>21</v>
      </c>
      <c r="G41" s="80" t="s">
        <v>263</v>
      </c>
      <c r="H41" s="80">
        <v>44034</v>
      </c>
      <c r="I41" s="80">
        <v>44038</v>
      </c>
      <c r="J41" s="116">
        <f t="shared" si="0"/>
        <v>4</v>
      </c>
      <c r="K41" s="132" t="s">
        <v>249</v>
      </c>
      <c r="L41" s="135">
        <v>3126784874</v>
      </c>
      <c r="M41" s="129">
        <v>9395</v>
      </c>
      <c r="N41" s="130"/>
      <c r="O41" s="130"/>
      <c r="P41" s="131"/>
      <c r="R41" s="156"/>
      <c r="S41" s="159"/>
      <c r="X41" s="159"/>
      <c r="Y41" s="182"/>
      <c r="Z41" s="182"/>
      <c r="AA41" s="188"/>
      <c r="AB41" s="188"/>
      <c r="AC41" s="188"/>
      <c r="AD41" s="188"/>
      <c r="AE41" s="188"/>
      <c r="AF41" s="188"/>
      <c r="AG41" s="188"/>
      <c r="AH41" s="188"/>
      <c r="AI41" s="173"/>
      <c r="AJ41" s="207"/>
      <c r="AK41" s="173"/>
      <c r="AL41" s="209"/>
      <c r="AM41" s="217"/>
      <c r="AO41" s="136"/>
    </row>
    <row r="42" customHeight="1" spans="1:41">
      <c r="A42" s="63">
        <v>39</v>
      </c>
      <c r="B42" s="67" t="s">
        <v>286</v>
      </c>
      <c r="C42" s="70"/>
      <c r="D42" s="73" t="s">
        <v>237</v>
      </c>
      <c r="E42" s="67" t="s">
        <v>33</v>
      </c>
      <c r="F42" s="79">
        <v>55</v>
      </c>
      <c r="G42" s="80" t="s">
        <v>263</v>
      </c>
      <c r="H42" s="80">
        <v>44035</v>
      </c>
      <c r="I42" s="80">
        <v>44038</v>
      </c>
      <c r="J42" s="27">
        <f t="shared" si="0"/>
        <v>3</v>
      </c>
      <c r="K42" s="132" t="s">
        <v>271</v>
      </c>
      <c r="L42" s="135">
        <v>3117782770</v>
      </c>
      <c r="M42" s="129">
        <v>12245</v>
      </c>
      <c r="N42" s="130"/>
      <c r="O42" s="130"/>
      <c r="P42" s="131"/>
      <c r="R42" s="156"/>
      <c r="S42" s="159"/>
      <c r="X42" s="159"/>
      <c r="Y42" s="182"/>
      <c r="Z42" s="182"/>
      <c r="AA42" s="188"/>
      <c r="AB42" s="188"/>
      <c r="AC42" s="188"/>
      <c r="AD42" s="188"/>
      <c r="AE42" s="188"/>
      <c r="AF42" s="188"/>
      <c r="AG42" s="188"/>
      <c r="AH42" s="188"/>
      <c r="AI42" s="173"/>
      <c r="AJ42" s="207"/>
      <c r="AK42" s="173"/>
      <c r="AL42" s="209"/>
      <c r="AM42" s="217"/>
      <c r="AO42" s="136"/>
    </row>
    <row r="43" customHeight="1" spans="1:41">
      <c r="A43" s="63">
        <v>40</v>
      </c>
      <c r="B43" s="67" t="s">
        <v>287</v>
      </c>
      <c r="C43" s="70" t="s">
        <v>288</v>
      </c>
      <c r="D43" s="21"/>
      <c r="E43" s="67" t="s">
        <v>33</v>
      </c>
      <c r="F43" s="79">
        <v>40</v>
      </c>
      <c r="G43" s="80" t="s">
        <v>263</v>
      </c>
      <c r="H43" s="80">
        <v>44035</v>
      </c>
      <c r="I43" s="80">
        <v>44037</v>
      </c>
      <c r="J43" s="116">
        <f t="shared" si="0"/>
        <v>2</v>
      </c>
      <c r="K43" s="132" t="s">
        <v>235</v>
      </c>
      <c r="L43" s="135">
        <v>3555481439</v>
      </c>
      <c r="M43" s="129">
        <v>4760</v>
      </c>
      <c r="N43" s="130"/>
      <c r="O43" s="130"/>
      <c r="P43" s="131"/>
      <c r="R43" s="156"/>
      <c r="S43" s="159"/>
      <c r="X43" s="159"/>
      <c r="Y43" s="182"/>
      <c r="Z43" s="182"/>
      <c r="AA43" s="188"/>
      <c r="AB43" s="188"/>
      <c r="AC43" s="188"/>
      <c r="AD43" s="188"/>
      <c r="AE43" s="188"/>
      <c r="AF43" s="188"/>
      <c r="AG43" s="188"/>
      <c r="AH43" s="188"/>
      <c r="AI43" s="173"/>
      <c r="AJ43" s="207"/>
      <c r="AK43" s="173"/>
      <c r="AL43" s="209"/>
      <c r="AM43" s="217"/>
      <c r="AO43" s="136"/>
    </row>
    <row r="44" customHeight="1" spans="1:41">
      <c r="A44" s="63">
        <v>41</v>
      </c>
      <c r="B44" s="67" t="s">
        <v>289</v>
      </c>
      <c r="C44" s="70"/>
      <c r="D44" s="73" t="s">
        <v>237</v>
      </c>
      <c r="E44" s="67" t="s">
        <v>33</v>
      </c>
      <c r="F44" s="79">
        <v>13</v>
      </c>
      <c r="G44" s="80" t="s">
        <v>263</v>
      </c>
      <c r="H44" s="80">
        <v>44033</v>
      </c>
      <c r="I44" s="80">
        <v>44036</v>
      </c>
      <c r="J44" s="27">
        <f t="shared" si="0"/>
        <v>3</v>
      </c>
      <c r="K44" s="33" t="s">
        <v>215</v>
      </c>
      <c r="L44" s="135">
        <v>3555301352</v>
      </c>
      <c r="M44" s="129">
        <v>10821</v>
      </c>
      <c r="N44" s="130"/>
      <c r="O44" s="130"/>
      <c r="P44" s="131"/>
      <c r="R44" s="156"/>
      <c r="S44" s="159"/>
      <c r="X44" s="159"/>
      <c r="Y44" s="182"/>
      <c r="Z44" s="182"/>
      <c r="AA44" s="188"/>
      <c r="AB44" s="188"/>
      <c r="AC44" s="188"/>
      <c r="AD44" s="188"/>
      <c r="AE44" s="188"/>
      <c r="AF44" s="188"/>
      <c r="AG44" s="188"/>
      <c r="AH44" s="188"/>
      <c r="AI44" s="173"/>
      <c r="AJ44" s="207"/>
      <c r="AK44" s="173"/>
      <c r="AL44" s="209"/>
      <c r="AM44" s="217"/>
      <c r="AO44" s="136"/>
    </row>
    <row r="45" ht="17" customHeight="1" spans="1:41">
      <c r="A45" s="63">
        <v>42</v>
      </c>
      <c r="B45" s="33" t="s">
        <v>290</v>
      </c>
      <c r="C45" s="70" t="s">
        <v>155</v>
      </c>
      <c r="D45" s="33"/>
      <c r="E45" s="33" t="s">
        <v>32</v>
      </c>
      <c r="F45" s="33">
        <v>59</v>
      </c>
      <c r="G45" s="80" t="s">
        <v>263</v>
      </c>
      <c r="H45" s="83">
        <v>44032</v>
      </c>
      <c r="I45" s="80">
        <v>44036</v>
      </c>
      <c r="J45" s="116">
        <f t="shared" si="0"/>
        <v>4</v>
      </c>
      <c r="K45" s="33" t="s">
        <v>215</v>
      </c>
      <c r="L45" s="605" t="s">
        <v>291</v>
      </c>
      <c r="M45" s="129">
        <v>6037</v>
      </c>
      <c r="N45" s="130"/>
      <c r="O45" s="130"/>
      <c r="P45" s="136"/>
      <c r="R45" s="156"/>
      <c r="S45" s="136"/>
      <c r="X45" s="159"/>
      <c r="Y45" s="190"/>
      <c r="Z45" s="182"/>
      <c r="AA45" s="191"/>
      <c r="AB45" s="188"/>
      <c r="AC45" s="188"/>
      <c r="AD45" s="188"/>
      <c r="AE45" s="188"/>
      <c r="AF45" s="188"/>
      <c r="AG45" s="188"/>
      <c r="AH45" s="188"/>
      <c r="AI45" s="191"/>
      <c r="AJ45" s="207"/>
      <c r="AK45" s="191"/>
      <c r="AL45" s="209"/>
      <c r="AM45" s="136"/>
      <c r="AO45" s="136"/>
    </row>
    <row r="46" customHeight="1" spans="1:40">
      <c r="A46" s="84"/>
      <c r="B46" s="84"/>
      <c r="C46" s="84"/>
      <c r="D46" s="84"/>
      <c r="W46" s="160"/>
      <c r="X46" s="161"/>
      <c r="Z46" s="192"/>
      <c r="AA46" s="192"/>
      <c r="AB46" s="192"/>
      <c r="AC46" s="192"/>
      <c r="AD46" s="192"/>
      <c r="AE46" s="192"/>
      <c r="AF46" s="192"/>
      <c r="AG46" s="192"/>
      <c r="AH46" s="204"/>
      <c r="AI46" s="192"/>
      <c r="AJ46" s="204"/>
      <c r="AK46" s="218"/>
      <c r="AN46" s="219"/>
    </row>
    <row r="47" customHeight="1" spans="1:40">
      <c r="A47" s="85" t="s">
        <v>292</v>
      </c>
      <c r="B47" s="85"/>
      <c r="C47" s="85"/>
      <c r="D47" s="85"/>
      <c r="E47" s="86"/>
      <c r="F47" s="87"/>
      <c r="G47" s="86"/>
      <c r="H47" s="88"/>
      <c r="I47" s="88"/>
      <c r="J47" s="137">
        <f>SUM(J4:J45)</f>
        <v>130</v>
      </c>
      <c r="K47" s="86"/>
      <c r="L47" s="138"/>
      <c r="M47" s="139">
        <f>SUM(M4:M45)</f>
        <v>414637</v>
      </c>
      <c r="O47" s="115"/>
      <c r="P47" s="140"/>
      <c r="Q47" s="140"/>
      <c r="R47" s="162"/>
      <c r="S47" s="163"/>
      <c r="T47" s="164"/>
      <c r="W47" s="160"/>
      <c r="X47" s="161"/>
      <c r="Z47" s="192"/>
      <c r="AA47" s="192"/>
      <c r="AB47" s="192"/>
      <c r="AC47" s="192"/>
      <c r="AD47" s="192"/>
      <c r="AE47" s="192"/>
      <c r="AF47" s="192"/>
      <c r="AG47" s="192"/>
      <c r="AH47" s="204"/>
      <c r="AI47" s="192"/>
      <c r="AJ47" s="204"/>
      <c r="AK47" s="220"/>
      <c r="AN47" s="219"/>
    </row>
    <row r="48" spans="1:40">
      <c r="A48" s="89" t="s">
        <v>293</v>
      </c>
      <c r="B48" s="89"/>
      <c r="C48" s="90"/>
      <c r="D48" s="90"/>
      <c r="E48" s="86"/>
      <c r="F48" s="87"/>
      <c r="G48" s="86"/>
      <c r="H48" s="88"/>
      <c r="I48" s="88"/>
      <c r="J48" s="137"/>
      <c r="K48" s="86"/>
      <c r="L48" s="138"/>
      <c r="M48" s="139"/>
      <c r="O48" s="115"/>
      <c r="P48" s="140"/>
      <c r="Q48" s="140"/>
      <c r="R48" s="162"/>
      <c r="S48" s="163"/>
      <c r="T48" s="164"/>
      <c r="W48" s="160"/>
      <c r="X48" s="161"/>
      <c r="Z48" s="192"/>
      <c r="AA48" s="192"/>
      <c r="AB48" s="192"/>
      <c r="AC48" s="192"/>
      <c r="AD48" s="192"/>
      <c r="AE48" s="192"/>
      <c r="AF48" s="192"/>
      <c r="AG48" s="192"/>
      <c r="AH48" s="204"/>
      <c r="AI48" s="192"/>
      <c r="AJ48" s="204"/>
      <c r="AK48" s="221"/>
      <c r="AN48" s="219"/>
    </row>
    <row r="49" ht="21" spans="1:40">
      <c r="A49" s="91" t="s">
        <v>201</v>
      </c>
      <c r="B49" s="92" t="s">
        <v>202</v>
      </c>
      <c r="C49" s="92" t="s">
        <v>203</v>
      </c>
      <c r="D49" s="92" t="s">
        <v>204</v>
      </c>
      <c r="E49" s="93" t="s">
        <v>205</v>
      </c>
      <c r="F49" s="94" t="s">
        <v>206</v>
      </c>
      <c r="G49" s="93" t="s">
        <v>207</v>
      </c>
      <c r="H49" s="92" t="s">
        <v>208</v>
      </c>
      <c r="I49" s="92" t="s">
        <v>209</v>
      </c>
      <c r="J49" s="141" t="s">
        <v>210</v>
      </c>
      <c r="K49" s="142" t="s">
        <v>211</v>
      </c>
      <c r="L49" s="143" t="s">
        <v>212</v>
      </c>
      <c r="M49" s="144" t="s">
        <v>213</v>
      </c>
      <c r="Z49" s="192"/>
      <c r="AA49" s="192"/>
      <c r="AB49" s="192"/>
      <c r="AC49" s="192"/>
      <c r="AD49" s="192"/>
      <c r="AE49" s="192"/>
      <c r="AF49" s="192"/>
      <c r="AG49" s="192"/>
      <c r="AH49" s="204"/>
      <c r="AI49" s="192"/>
      <c r="AJ49" s="204"/>
      <c r="AK49" s="220"/>
      <c r="AN49" s="219"/>
    </row>
    <row r="50" spans="1:41">
      <c r="A50" s="63">
        <v>1</v>
      </c>
      <c r="B50" s="95" t="s">
        <v>294</v>
      </c>
      <c r="C50" s="96"/>
      <c r="D50" s="97" t="s">
        <v>295</v>
      </c>
      <c r="E50" s="98" t="s">
        <v>33</v>
      </c>
      <c r="F50" s="99">
        <v>28</v>
      </c>
      <c r="G50" s="33" t="s">
        <v>215</v>
      </c>
      <c r="H50" s="80">
        <v>44020</v>
      </c>
      <c r="I50" s="80">
        <v>44021</v>
      </c>
      <c r="J50" s="27">
        <f>I50-H50</f>
        <v>1</v>
      </c>
      <c r="K50" s="33" t="s">
        <v>296</v>
      </c>
      <c r="L50" s="34" t="s">
        <v>297</v>
      </c>
      <c r="M50" s="36">
        <v>12000</v>
      </c>
      <c r="AA50" s="193"/>
      <c r="AB50" s="194"/>
      <c r="AC50" s="194"/>
      <c r="AD50" s="195"/>
      <c r="AE50" s="195"/>
      <c r="AF50" s="195"/>
      <c r="AG50" s="195"/>
      <c r="AH50" s="195"/>
      <c r="AI50" s="195"/>
      <c r="AJ50" s="195"/>
      <c r="AK50" s="195"/>
      <c r="AL50" s="222"/>
      <c r="AM50" s="195"/>
      <c r="AN50" s="222"/>
      <c r="AO50" s="165"/>
    </row>
    <row r="51" spans="1:41">
      <c r="A51" s="63">
        <v>2</v>
      </c>
      <c r="B51" s="14" t="s">
        <v>298</v>
      </c>
      <c r="C51" s="65"/>
      <c r="D51" s="97" t="s">
        <v>70</v>
      </c>
      <c r="E51" s="98" t="s">
        <v>33</v>
      </c>
      <c r="F51" s="99">
        <v>23</v>
      </c>
      <c r="G51" s="33" t="s">
        <v>215</v>
      </c>
      <c r="H51" s="80">
        <v>44015</v>
      </c>
      <c r="I51" s="80">
        <v>44018</v>
      </c>
      <c r="J51" s="27">
        <f>I51-H51</f>
        <v>3</v>
      </c>
      <c r="K51" s="33" t="s">
        <v>299</v>
      </c>
      <c r="L51" s="34">
        <v>3129703346</v>
      </c>
      <c r="M51" s="36">
        <v>26751</v>
      </c>
      <c r="AA51" s="193"/>
      <c r="AB51" s="196"/>
      <c r="AC51" s="196"/>
      <c r="AD51" s="195"/>
      <c r="AE51" s="195"/>
      <c r="AF51" s="196"/>
      <c r="AG51" s="195"/>
      <c r="AH51" s="195"/>
      <c r="AI51" s="195"/>
      <c r="AJ51" s="195"/>
      <c r="AK51" s="195"/>
      <c r="AL51" s="222"/>
      <c r="AM51" s="196"/>
      <c r="AN51" s="222"/>
      <c r="AO51" s="226"/>
    </row>
    <row r="52" spans="1:41">
      <c r="A52" s="63">
        <v>3</v>
      </c>
      <c r="B52" s="95" t="s">
        <v>300</v>
      </c>
      <c r="C52" s="65"/>
      <c r="D52" s="100" t="s">
        <v>301</v>
      </c>
      <c r="E52" s="98" t="s">
        <v>32</v>
      </c>
      <c r="F52" s="99">
        <v>43</v>
      </c>
      <c r="G52" s="33" t="s">
        <v>215</v>
      </c>
      <c r="H52" s="80">
        <v>44017</v>
      </c>
      <c r="I52" s="80">
        <v>44018</v>
      </c>
      <c r="J52" s="27">
        <f>I52-H52</f>
        <v>1</v>
      </c>
      <c r="K52" s="33" t="s">
        <v>296</v>
      </c>
      <c r="L52" s="34">
        <v>3445800726</v>
      </c>
      <c r="M52" s="36">
        <v>8026</v>
      </c>
      <c r="AA52" s="193"/>
      <c r="AB52" s="197"/>
      <c r="AC52" s="198"/>
      <c r="AD52" s="198"/>
      <c r="AE52" s="198"/>
      <c r="AF52" s="198"/>
      <c r="AG52" s="198"/>
      <c r="AH52" s="198"/>
      <c r="AI52" s="198"/>
      <c r="AJ52" s="198"/>
      <c r="AK52" s="223"/>
      <c r="AL52" s="222"/>
      <c r="AM52" s="224"/>
      <c r="AN52" s="224"/>
      <c r="AO52" s="227"/>
    </row>
    <row r="53" spans="1:41">
      <c r="A53" s="63">
        <v>4</v>
      </c>
      <c r="B53" s="95" t="s">
        <v>294</v>
      </c>
      <c r="C53" s="65"/>
      <c r="D53" s="97" t="s">
        <v>295</v>
      </c>
      <c r="E53" s="98" t="s">
        <v>33</v>
      </c>
      <c r="F53" s="99">
        <v>28</v>
      </c>
      <c r="G53" s="33" t="s">
        <v>215</v>
      </c>
      <c r="H53" s="80">
        <v>44020</v>
      </c>
      <c r="I53" s="80">
        <v>44021</v>
      </c>
      <c r="J53" s="27">
        <f>I53-H53</f>
        <v>1</v>
      </c>
      <c r="K53" s="33" t="s">
        <v>296</v>
      </c>
      <c r="L53" s="34" t="s">
        <v>297</v>
      </c>
      <c r="M53" s="36">
        <v>12000</v>
      </c>
      <c r="N53" s="145"/>
      <c r="O53" s="145"/>
      <c r="P53" s="146"/>
      <c r="Q53" s="146"/>
      <c r="S53" s="165"/>
      <c r="U53" s="166"/>
      <c r="AA53" s="193"/>
      <c r="AB53" s="199"/>
      <c r="AC53" s="199"/>
      <c r="AD53" s="199"/>
      <c r="AE53" s="199"/>
      <c r="AF53" s="195"/>
      <c r="AG53" s="195"/>
      <c r="AH53" s="195"/>
      <c r="AI53" s="195"/>
      <c r="AJ53" s="195"/>
      <c r="AK53" s="195"/>
      <c r="AL53" s="222"/>
      <c r="AM53" s="199"/>
      <c r="AN53" s="222"/>
      <c r="AO53" s="226"/>
    </row>
    <row r="54" ht="15.75" customHeight="1" spans="1:41">
      <c r="A54" s="63">
        <v>5</v>
      </c>
      <c r="B54" s="95" t="s">
        <v>302</v>
      </c>
      <c r="C54" s="97" t="s">
        <v>80</v>
      </c>
      <c r="D54" s="21"/>
      <c r="E54" s="98" t="s">
        <v>32</v>
      </c>
      <c r="F54" s="99">
        <v>31</v>
      </c>
      <c r="G54" s="33" t="s">
        <v>215</v>
      </c>
      <c r="H54" s="80">
        <v>44025</v>
      </c>
      <c r="I54" s="80">
        <v>44026</v>
      </c>
      <c r="J54" s="27">
        <f t="shared" ref="J54:J112" si="1">I54-H54</f>
        <v>1</v>
      </c>
      <c r="K54" s="33" t="s">
        <v>296</v>
      </c>
      <c r="L54" s="34">
        <v>3555187441</v>
      </c>
      <c r="M54" s="36">
        <v>4598</v>
      </c>
      <c r="N54" s="145"/>
      <c r="O54" s="145"/>
      <c r="P54" s="146"/>
      <c r="Q54" s="146"/>
      <c r="S54" s="165"/>
      <c r="U54" s="166"/>
      <c r="AA54" s="193"/>
      <c r="AB54" s="199"/>
      <c r="AC54" s="199"/>
      <c r="AD54" s="195"/>
      <c r="AE54" s="195"/>
      <c r="AF54" s="199"/>
      <c r="AG54" s="199"/>
      <c r="AH54" s="199"/>
      <c r="AI54" s="199"/>
      <c r="AJ54" s="199"/>
      <c r="AK54" s="199"/>
      <c r="AL54" s="222"/>
      <c r="AM54" s="199"/>
      <c r="AN54" s="222"/>
      <c r="AO54" s="226"/>
    </row>
    <row r="55" spans="1:41">
      <c r="A55" s="63">
        <v>6</v>
      </c>
      <c r="B55" s="95" t="s">
        <v>303</v>
      </c>
      <c r="C55" s="101"/>
      <c r="D55" s="102" t="s">
        <v>304</v>
      </c>
      <c r="E55" s="98" t="s">
        <v>32</v>
      </c>
      <c r="F55" s="99">
        <v>12</v>
      </c>
      <c r="G55" s="33" t="s">
        <v>215</v>
      </c>
      <c r="H55" s="80">
        <v>44031</v>
      </c>
      <c r="I55" s="80">
        <v>44035</v>
      </c>
      <c r="J55" s="27">
        <f t="shared" si="1"/>
        <v>4</v>
      </c>
      <c r="K55" s="33" t="s">
        <v>299</v>
      </c>
      <c r="L55" s="34">
        <v>3469236036</v>
      </c>
      <c r="M55" s="36">
        <v>40000</v>
      </c>
      <c r="N55" s="145"/>
      <c r="O55" s="145"/>
      <c r="P55" s="146"/>
      <c r="Q55" s="146"/>
      <c r="S55" s="165"/>
      <c r="U55" s="166"/>
      <c r="AA55" s="193"/>
      <c r="AB55" s="194"/>
      <c r="AC55" s="199"/>
      <c r="AD55" s="195"/>
      <c r="AE55" s="195"/>
      <c r="AF55" s="195"/>
      <c r="AG55" s="195"/>
      <c r="AH55" s="195"/>
      <c r="AI55" s="195"/>
      <c r="AJ55" s="195"/>
      <c r="AK55" s="195"/>
      <c r="AL55" s="222"/>
      <c r="AM55" s="195"/>
      <c r="AN55" s="222"/>
      <c r="AO55" s="165"/>
    </row>
    <row r="56" spans="1:41">
      <c r="A56" s="63">
        <v>7</v>
      </c>
      <c r="B56" s="95" t="s">
        <v>305</v>
      </c>
      <c r="C56" s="97" t="s">
        <v>306</v>
      </c>
      <c r="D56" s="21"/>
      <c r="E56" s="98" t="s">
        <v>33</v>
      </c>
      <c r="F56" s="99">
        <v>49</v>
      </c>
      <c r="G56" s="33" t="s">
        <v>215</v>
      </c>
      <c r="H56" s="80">
        <v>44027</v>
      </c>
      <c r="I56" s="80">
        <v>44029</v>
      </c>
      <c r="J56" s="27">
        <f t="shared" si="1"/>
        <v>2</v>
      </c>
      <c r="K56" s="33" t="s">
        <v>296</v>
      </c>
      <c r="L56" s="34">
        <v>3555151185</v>
      </c>
      <c r="M56" s="147">
        <v>13557</v>
      </c>
      <c r="N56" s="145"/>
      <c r="O56" s="145"/>
      <c r="P56" s="146"/>
      <c r="Q56" s="146"/>
      <c r="S56" s="165"/>
      <c r="U56" s="166"/>
      <c r="AA56" s="193"/>
      <c r="AB56" s="194"/>
      <c r="AC56" s="199"/>
      <c r="AD56" s="195"/>
      <c r="AE56" s="195"/>
      <c r="AF56" s="195"/>
      <c r="AG56" s="195"/>
      <c r="AH56" s="195"/>
      <c r="AI56" s="195"/>
      <c r="AJ56" s="195"/>
      <c r="AK56" s="195"/>
      <c r="AL56" s="222"/>
      <c r="AM56" s="195"/>
      <c r="AN56" s="222"/>
      <c r="AO56" s="165"/>
    </row>
    <row r="57" spans="1:41">
      <c r="A57" s="63">
        <v>8</v>
      </c>
      <c r="B57" s="95" t="s">
        <v>307</v>
      </c>
      <c r="C57" s="97" t="s">
        <v>306</v>
      </c>
      <c r="D57" s="21"/>
      <c r="E57" s="98" t="s">
        <v>33</v>
      </c>
      <c r="F57" s="99">
        <v>4</v>
      </c>
      <c r="G57" s="33" t="s">
        <v>215</v>
      </c>
      <c r="H57" s="80">
        <v>44036</v>
      </c>
      <c r="I57" s="80">
        <v>44037</v>
      </c>
      <c r="J57" s="27">
        <f t="shared" si="1"/>
        <v>1</v>
      </c>
      <c r="K57" s="33" t="s">
        <v>296</v>
      </c>
      <c r="L57" s="34">
        <v>3418895348</v>
      </c>
      <c r="M57" s="36">
        <v>9449</v>
      </c>
      <c r="N57" s="145"/>
      <c r="O57" s="145"/>
      <c r="P57" s="146"/>
      <c r="Q57" s="146"/>
      <c r="S57" s="165"/>
      <c r="U57" s="166"/>
      <c r="AA57" s="193"/>
      <c r="AB57" s="194"/>
      <c r="AC57" s="199"/>
      <c r="AD57" s="195"/>
      <c r="AE57" s="195"/>
      <c r="AF57" s="195"/>
      <c r="AG57" s="195"/>
      <c r="AH57" s="195"/>
      <c r="AI57" s="195"/>
      <c r="AJ57" s="195"/>
      <c r="AK57" s="195"/>
      <c r="AL57" s="222"/>
      <c r="AM57" s="195"/>
      <c r="AN57" s="222"/>
      <c r="AO57" s="165"/>
    </row>
    <row r="58" spans="1:41">
      <c r="A58" s="63">
        <v>9</v>
      </c>
      <c r="B58" s="95" t="s">
        <v>308</v>
      </c>
      <c r="C58" s="102" t="s">
        <v>155</v>
      </c>
      <c r="D58" s="14"/>
      <c r="E58" s="98" t="s">
        <v>32</v>
      </c>
      <c r="F58" s="99">
        <v>60</v>
      </c>
      <c r="G58" s="25" t="s">
        <v>215</v>
      </c>
      <c r="H58" s="26">
        <v>44035</v>
      </c>
      <c r="I58" s="26">
        <v>44039</v>
      </c>
      <c r="J58" s="27">
        <f t="shared" si="1"/>
        <v>4</v>
      </c>
      <c r="K58" s="25" t="s">
        <v>296</v>
      </c>
      <c r="L58" s="34">
        <v>3129702595</v>
      </c>
      <c r="M58" s="36">
        <v>36871</v>
      </c>
      <c r="N58" s="145"/>
      <c r="O58" s="145"/>
      <c r="P58" s="146"/>
      <c r="Q58" s="146"/>
      <c r="S58" s="165"/>
      <c r="U58" s="166"/>
      <c r="AA58" s="193"/>
      <c r="AB58" s="194"/>
      <c r="AC58" s="199"/>
      <c r="AD58" s="195"/>
      <c r="AE58" s="195"/>
      <c r="AF58" s="195"/>
      <c r="AG58" s="195"/>
      <c r="AH58" s="195"/>
      <c r="AI58" s="195"/>
      <c r="AJ58" s="195"/>
      <c r="AK58" s="195"/>
      <c r="AL58" s="222"/>
      <c r="AM58" s="195"/>
      <c r="AN58" s="222"/>
      <c r="AO58" s="165"/>
    </row>
    <row r="59" spans="1:41">
      <c r="A59" s="63">
        <v>10</v>
      </c>
      <c r="B59" s="95" t="s">
        <v>309</v>
      </c>
      <c r="C59" s="102"/>
      <c r="D59" s="14" t="s">
        <v>67</v>
      </c>
      <c r="E59" s="98" t="s">
        <v>33</v>
      </c>
      <c r="F59" s="99">
        <v>28</v>
      </c>
      <c r="G59" s="25" t="s">
        <v>215</v>
      </c>
      <c r="H59" s="26">
        <v>44035</v>
      </c>
      <c r="I59" s="26">
        <v>44039</v>
      </c>
      <c r="J59" s="27">
        <f t="shared" si="1"/>
        <v>4</v>
      </c>
      <c r="K59" s="14" t="s">
        <v>296</v>
      </c>
      <c r="L59" s="34">
        <v>3418895348</v>
      </c>
      <c r="M59" s="148">
        <v>24000</v>
      </c>
      <c r="N59" s="145"/>
      <c r="O59" s="145"/>
      <c r="P59" s="146"/>
      <c r="Q59" s="146"/>
      <c r="S59" s="165"/>
      <c r="U59" s="167"/>
      <c r="AA59" s="167"/>
      <c r="AB59" s="195"/>
      <c r="AC59" s="194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222"/>
      <c r="AO59" s="165"/>
    </row>
    <row r="60" spans="1:41">
      <c r="A60" s="63">
        <v>11</v>
      </c>
      <c r="B60" s="95" t="s">
        <v>310</v>
      </c>
      <c r="C60" s="101"/>
      <c r="D60" s="102" t="s">
        <v>304</v>
      </c>
      <c r="E60" s="98" t="s">
        <v>33</v>
      </c>
      <c r="F60" s="99">
        <v>7</v>
      </c>
      <c r="G60" s="25" t="s">
        <v>215</v>
      </c>
      <c r="H60" s="26">
        <v>44035</v>
      </c>
      <c r="I60" s="26">
        <v>44039</v>
      </c>
      <c r="J60" s="27">
        <f t="shared" si="1"/>
        <v>4</v>
      </c>
      <c r="K60" s="14" t="s">
        <v>296</v>
      </c>
      <c r="L60" s="34">
        <v>3418895348</v>
      </c>
      <c r="M60" s="148">
        <v>40000</v>
      </c>
      <c r="N60" s="145"/>
      <c r="O60" s="145"/>
      <c r="P60" s="146"/>
      <c r="Q60" s="146"/>
      <c r="S60" s="165"/>
      <c r="U60" s="167"/>
      <c r="AA60" s="167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222"/>
      <c r="AO60" s="165"/>
    </row>
    <row r="61" customHeight="1" spans="1:41">
      <c r="A61" s="63">
        <v>12</v>
      </c>
      <c r="B61" s="14" t="s">
        <v>311</v>
      </c>
      <c r="C61" s="101"/>
      <c r="D61" s="100" t="s">
        <v>312</v>
      </c>
      <c r="E61" s="98" t="s">
        <v>33</v>
      </c>
      <c r="F61" s="103">
        <v>51</v>
      </c>
      <c r="G61" s="33" t="s">
        <v>215</v>
      </c>
      <c r="H61" s="80">
        <v>44040</v>
      </c>
      <c r="I61" s="80">
        <v>44041</v>
      </c>
      <c r="J61" s="27">
        <f t="shared" si="1"/>
        <v>1</v>
      </c>
      <c r="K61" s="33" t="s">
        <v>299</v>
      </c>
      <c r="L61" s="34">
        <v>3059240833</v>
      </c>
      <c r="M61" s="148">
        <v>5204</v>
      </c>
      <c r="N61" s="145"/>
      <c r="O61" s="145"/>
      <c r="P61" s="146"/>
      <c r="Q61" s="146"/>
      <c r="S61" s="165"/>
      <c r="U61" s="167"/>
      <c r="AA61" s="167"/>
      <c r="AB61" s="195"/>
      <c r="AC61" s="194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222"/>
      <c r="AO61" s="165"/>
    </row>
    <row r="62" spans="1:41">
      <c r="A62" s="63">
        <v>13</v>
      </c>
      <c r="B62" s="21" t="s">
        <v>313</v>
      </c>
      <c r="C62" s="102" t="s">
        <v>306</v>
      </c>
      <c r="D62" s="21"/>
      <c r="E62" s="98" t="s">
        <v>33</v>
      </c>
      <c r="F62" s="103">
        <v>64</v>
      </c>
      <c r="G62" s="33" t="s">
        <v>215</v>
      </c>
      <c r="H62" s="80">
        <v>44037</v>
      </c>
      <c r="I62" s="80">
        <v>44041</v>
      </c>
      <c r="J62" s="27">
        <f t="shared" si="1"/>
        <v>4</v>
      </c>
      <c r="K62" s="33" t="s">
        <v>299</v>
      </c>
      <c r="L62" s="34">
        <v>3555059909</v>
      </c>
      <c r="M62" s="148">
        <v>10598</v>
      </c>
      <c r="N62" s="145"/>
      <c r="O62" s="145"/>
      <c r="P62" s="146"/>
      <c r="Q62" s="146"/>
      <c r="S62" s="168"/>
      <c r="U62" s="167"/>
      <c r="AA62" s="200"/>
      <c r="AB62" s="201"/>
      <c r="AC62" s="194"/>
      <c r="AD62" s="201"/>
      <c r="AE62" s="201"/>
      <c r="AF62" s="201"/>
      <c r="AG62" s="201"/>
      <c r="AH62" s="201"/>
      <c r="AI62" s="201"/>
      <c r="AJ62" s="195"/>
      <c r="AK62" s="201"/>
      <c r="AL62" s="195"/>
      <c r="AM62" s="201"/>
      <c r="AN62" s="222"/>
      <c r="AO62" s="228"/>
    </row>
    <row r="63" spans="1:41">
      <c r="A63" s="63">
        <v>14</v>
      </c>
      <c r="B63" s="14" t="s">
        <v>314</v>
      </c>
      <c r="C63" s="102" t="s">
        <v>306</v>
      </c>
      <c r="D63" s="14"/>
      <c r="E63" s="104" t="s">
        <v>32</v>
      </c>
      <c r="F63" s="14">
        <v>1.5</v>
      </c>
      <c r="G63" s="14" t="s">
        <v>215</v>
      </c>
      <c r="H63" s="26">
        <v>44031</v>
      </c>
      <c r="I63" s="26">
        <v>44035</v>
      </c>
      <c r="J63" s="27">
        <f t="shared" si="1"/>
        <v>4</v>
      </c>
      <c r="K63" s="14" t="s">
        <v>296</v>
      </c>
      <c r="L63" s="34">
        <v>3459733070</v>
      </c>
      <c r="M63" s="148">
        <v>22333</v>
      </c>
      <c r="N63" s="149"/>
      <c r="O63" s="149"/>
      <c r="P63" s="150"/>
      <c r="Q63" s="150"/>
      <c r="S63" s="169"/>
      <c r="U63" s="170"/>
      <c r="AA63" s="202"/>
      <c r="AB63" s="169"/>
      <c r="AC63" s="169"/>
      <c r="AD63" s="203"/>
      <c r="AE63" s="203"/>
      <c r="AF63" s="203"/>
      <c r="AG63" s="203"/>
      <c r="AH63" s="203"/>
      <c r="AI63" s="203"/>
      <c r="AJ63" s="203"/>
      <c r="AK63" s="203"/>
      <c r="AL63" s="195"/>
      <c r="AM63" s="203"/>
      <c r="AN63" s="203"/>
      <c r="AO63" s="203"/>
    </row>
    <row r="64" spans="1:41">
      <c r="A64" s="63">
        <v>15</v>
      </c>
      <c r="B64" s="14" t="s">
        <v>315</v>
      </c>
      <c r="C64" s="102" t="s">
        <v>306</v>
      </c>
      <c r="D64" s="14"/>
      <c r="E64" s="98" t="s">
        <v>33</v>
      </c>
      <c r="F64" s="14">
        <v>4</v>
      </c>
      <c r="G64" s="14" t="s">
        <v>215</v>
      </c>
      <c r="H64" s="26">
        <v>44038</v>
      </c>
      <c r="I64" s="26">
        <v>44040</v>
      </c>
      <c r="J64" s="27">
        <f t="shared" si="1"/>
        <v>2</v>
      </c>
      <c r="K64" s="14" t="s">
        <v>296</v>
      </c>
      <c r="L64" s="34">
        <v>3435533404</v>
      </c>
      <c r="M64" s="148">
        <v>9737</v>
      </c>
      <c r="N64" s="149"/>
      <c r="O64" s="149"/>
      <c r="P64" s="150"/>
      <c r="Q64" s="150"/>
      <c r="S64" s="169"/>
      <c r="U64" s="170"/>
      <c r="AA64" s="202"/>
      <c r="AB64" s="169"/>
      <c r="AC64" s="169"/>
      <c r="AD64" s="203"/>
      <c r="AE64" s="203"/>
      <c r="AF64" s="203"/>
      <c r="AG64" s="203"/>
      <c r="AH64" s="203"/>
      <c r="AI64" s="203"/>
      <c r="AJ64" s="203"/>
      <c r="AK64" s="203"/>
      <c r="AL64" s="195"/>
      <c r="AM64" s="203"/>
      <c r="AN64" s="203"/>
      <c r="AO64" s="203"/>
    </row>
    <row r="65" spans="1:41">
      <c r="A65" s="63">
        <v>16</v>
      </c>
      <c r="B65" s="95" t="s">
        <v>316</v>
      </c>
      <c r="C65" s="101"/>
      <c r="D65" s="97" t="s">
        <v>247</v>
      </c>
      <c r="E65" s="98" t="s">
        <v>33</v>
      </c>
      <c r="F65" s="99">
        <v>28.1779603011636</v>
      </c>
      <c r="G65" s="33" t="s">
        <v>317</v>
      </c>
      <c r="H65" s="80">
        <v>44022</v>
      </c>
      <c r="I65" s="80">
        <v>44023</v>
      </c>
      <c r="J65" s="27">
        <f t="shared" si="1"/>
        <v>1</v>
      </c>
      <c r="K65" s="33" t="s">
        <v>299</v>
      </c>
      <c r="L65" s="606" t="s">
        <v>318</v>
      </c>
      <c r="M65" s="36">
        <v>12000</v>
      </c>
      <c r="N65" s="256"/>
      <c r="O65" s="256"/>
      <c r="P65" s="150"/>
      <c r="Q65" s="150"/>
      <c r="S65" s="169"/>
      <c r="U65" s="169"/>
      <c r="AA65" s="202"/>
      <c r="AB65" s="284"/>
      <c r="AC65" s="169"/>
      <c r="AD65" s="285"/>
      <c r="AE65" s="285"/>
      <c r="AF65" s="195"/>
      <c r="AG65" s="195"/>
      <c r="AH65" s="195"/>
      <c r="AI65" s="195"/>
      <c r="AJ65" s="195"/>
      <c r="AK65" s="195"/>
      <c r="AL65" s="195"/>
      <c r="AM65" s="285"/>
      <c r="AN65" s="222"/>
      <c r="AO65" s="226"/>
    </row>
    <row r="66" spans="1:41">
      <c r="A66" s="63">
        <v>17</v>
      </c>
      <c r="B66" s="14" t="s">
        <v>319</v>
      </c>
      <c r="C66" s="229"/>
      <c r="D66" s="21" t="s">
        <v>320</v>
      </c>
      <c r="E66" s="98" t="s">
        <v>33</v>
      </c>
      <c r="F66" s="99">
        <v>25.927446954141</v>
      </c>
      <c r="G66" s="33" t="s">
        <v>317</v>
      </c>
      <c r="H66" s="80">
        <v>44034</v>
      </c>
      <c r="I66" s="80">
        <v>44035</v>
      </c>
      <c r="J66" s="27">
        <f t="shared" si="1"/>
        <v>1</v>
      </c>
      <c r="K66" s="33" t="s">
        <v>296</v>
      </c>
      <c r="L66" s="607" t="s">
        <v>321</v>
      </c>
      <c r="M66" s="36">
        <v>24000</v>
      </c>
      <c r="N66" s="257"/>
      <c r="O66" s="170"/>
      <c r="P66" s="150"/>
      <c r="Q66" s="150"/>
      <c r="S66" s="169"/>
      <c r="U66" s="257"/>
      <c r="AA66" s="202"/>
      <c r="AB66" s="284"/>
      <c r="AC66" s="169"/>
      <c r="AD66" s="285"/>
      <c r="AE66" s="285"/>
      <c r="AF66" s="195"/>
      <c r="AG66" s="195"/>
      <c r="AH66" s="195"/>
      <c r="AI66" s="195"/>
      <c r="AJ66" s="195"/>
      <c r="AK66" s="195"/>
      <c r="AL66" s="195"/>
      <c r="AM66" s="285"/>
      <c r="AN66" s="222"/>
      <c r="AO66" s="226"/>
    </row>
    <row r="67" spans="1:43">
      <c r="A67" s="63">
        <v>18</v>
      </c>
      <c r="B67" s="14" t="s">
        <v>322</v>
      </c>
      <c r="C67" s="229"/>
      <c r="D67" s="21" t="s">
        <v>323</v>
      </c>
      <c r="E67" s="98" t="s">
        <v>33</v>
      </c>
      <c r="F67" s="99">
        <v>25.056810403833</v>
      </c>
      <c r="G67" s="33" t="s">
        <v>317</v>
      </c>
      <c r="H67" s="80">
        <v>44034</v>
      </c>
      <c r="I67" s="80">
        <v>44035</v>
      </c>
      <c r="J67" s="27">
        <f t="shared" si="1"/>
        <v>1</v>
      </c>
      <c r="K67" s="33" t="s">
        <v>296</v>
      </c>
      <c r="L67" s="606" t="s">
        <v>324</v>
      </c>
      <c r="M67" s="36">
        <v>24000</v>
      </c>
      <c r="N67" s="200"/>
      <c r="O67" s="200"/>
      <c r="P67" s="200"/>
      <c r="Q67" s="200"/>
      <c r="S67" s="200"/>
      <c r="U67" s="200"/>
      <c r="AA67" s="200"/>
      <c r="AB67" s="200"/>
      <c r="AC67" s="286"/>
      <c r="AD67" s="200"/>
      <c r="AE67" s="200"/>
      <c r="AF67" s="200"/>
      <c r="AG67" s="200"/>
      <c r="AH67" s="200"/>
      <c r="AI67" s="200"/>
      <c r="AJ67" s="200"/>
      <c r="AK67" s="200"/>
      <c r="AL67" s="296"/>
      <c r="AM67" s="200"/>
      <c r="AN67" s="297"/>
      <c r="AO67" s="200"/>
      <c r="AQ67" s="200" t="s">
        <v>325</v>
      </c>
    </row>
    <row r="68" spans="1:43">
      <c r="A68" s="63">
        <v>19</v>
      </c>
      <c r="B68" s="14" t="s">
        <v>285</v>
      </c>
      <c r="C68" s="229"/>
      <c r="D68" s="21" t="s">
        <v>67</v>
      </c>
      <c r="E68" s="98" t="s">
        <v>33</v>
      </c>
      <c r="F68" s="99">
        <v>29.5633127994524</v>
      </c>
      <c r="G68" s="80" t="s">
        <v>263</v>
      </c>
      <c r="H68" s="80">
        <v>44009</v>
      </c>
      <c r="I68" s="80">
        <v>44012</v>
      </c>
      <c r="J68" s="27">
        <f t="shared" si="1"/>
        <v>3</v>
      </c>
      <c r="K68" s="33" t="s">
        <v>296</v>
      </c>
      <c r="L68" s="34">
        <v>3448837740</v>
      </c>
      <c r="M68" s="36">
        <v>5524</v>
      </c>
      <c r="N68" s="169"/>
      <c r="O68" s="169"/>
      <c r="P68" s="258"/>
      <c r="Q68" s="258"/>
      <c r="S68" s="169"/>
      <c r="U68" s="169"/>
      <c r="AA68" s="169"/>
      <c r="AB68" s="169"/>
      <c r="AC68" s="287"/>
      <c r="AD68" s="203"/>
      <c r="AE68" s="203"/>
      <c r="AF68" s="203"/>
      <c r="AG68" s="203"/>
      <c r="AH68" s="203"/>
      <c r="AI68" s="203"/>
      <c r="AJ68" s="203"/>
      <c r="AK68" s="203"/>
      <c r="AL68" s="298"/>
      <c r="AM68" s="203"/>
      <c r="AN68" s="299"/>
      <c r="AO68" s="203"/>
      <c r="AQ68" s="203" t="s">
        <v>326</v>
      </c>
    </row>
    <row r="69" spans="1:41">
      <c r="A69" s="63">
        <v>20</v>
      </c>
      <c r="B69" s="21" t="s">
        <v>327</v>
      </c>
      <c r="C69" s="101"/>
      <c r="D69" s="230" t="s">
        <v>328</v>
      </c>
      <c r="E69" s="98" t="s">
        <v>33</v>
      </c>
      <c r="F69" s="231">
        <v>14</v>
      </c>
      <c r="G69" s="33" t="s">
        <v>215</v>
      </c>
      <c r="H69" s="26">
        <v>44013</v>
      </c>
      <c r="I69" s="26">
        <v>44015</v>
      </c>
      <c r="J69" s="27">
        <f t="shared" si="1"/>
        <v>2</v>
      </c>
      <c r="K69" s="28" t="s">
        <v>329</v>
      </c>
      <c r="L69" s="34">
        <v>3555404326</v>
      </c>
      <c r="M69" s="259">
        <v>40000</v>
      </c>
      <c r="V69" s="278"/>
      <c r="W69" s="278"/>
      <c r="X69" s="278"/>
      <c r="Y69" s="278"/>
      <c r="Z69" s="278"/>
      <c r="AA69" s="288"/>
      <c r="AB69" s="278"/>
      <c r="AC69" s="289"/>
      <c r="AD69" s="290"/>
      <c r="AN69" s="300"/>
      <c r="AO69" s="115"/>
    </row>
    <row r="70" spans="1:41">
      <c r="A70" s="63">
        <v>21</v>
      </c>
      <c r="B70" s="21" t="s">
        <v>330</v>
      </c>
      <c r="C70" s="230" t="s">
        <v>160</v>
      </c>
      <c r="D70" s="65"/>
      <c r="E70" s="98" t="s">
        <v>33</v>
      </c>
      <c r="F70" s="231">
        <v>72</v>
      </c>
      <c r="G70" s="33" t="s">
        <v>215</v>
      </c>
      <c r="H70" s="26">
        <v>44016</v>
      </c>
      <c r="I70" s="26">
        <v>44017</v>
      </c>
      <c r="J70" s="27">
        <f t="shared" si="1"/>
        <v>1</v>
      </c>
      <c r="K70" s="28" t="s">
        <v>329</v>
      </c>
      <c r="L70" s="121">
        <v>3443949051</v>
      </c>
      <c r="M70" s="35">
        <v>40000</v>
      </c>
      <c r="V70" s="279"/>
      <c r="W70" s="279"/>
      <c r="X70" s="279"/>
      <c r="Y70" s="279"/>
      <c r="Z70" s="279"/>
      <c r="AA70" s="291"/>
      <c r="AB70" s="279"/>
      <c r="AC70" s="289"/>
      <c r="AD70" s="290"/>
      <c r="AN70" s="301"/>
      <c r="AO70" s="115"/>
    </row>
    <row r="71" spans="1:41">
      <c r="A71" s="63">
        <v>22</v>
      </c>
      <c r="B71" s="232" t="s">
        <v>331</v>
      </c>
      <c r="C71" s="230" t="s">
        <v>160</v>
      </c>
      <c r="D71" s="65"/>
      <c r="E71" s="98" t="s">
        <v>33</v>
      </c>
      <c r="F71" s="231">
        <v>73</v>
      </c>
      <c r="G71" s="33" t="s">
        <v>215</v>
      </c>
      <c r="H71" s="26">
        <v>44016</v>
      </c>
      <c r="I71" s="26">
        <v>44017</v>
      </c>
      <c r="J71" s="27">
        <f t="shared" si="1"/>
        <v>1</v>
      </c>
      <c r="K71" s="28" t="s">
        <v>329</v>
      </c>
      <c r="L71" s="121">
        <v>3554113513</v>
      </c>
      <c r="M71" s="35">
        <v>12726</v>
      </c>
      <c r="V71" s="279"/>
      <c r="W71" s="279"/>
      <c r="X71" s="279"/>
      <c r="Y71" s="279"/>
      <c r="Z71" s="279"/>
      <c r="AA71" s="291"/>
      <c r="AB71" s="279"/>
      <c r="AC71" s="289"/>
      <c r="AD71" s="292"/>
      <c r="AN71" s="301"/>
      <c r="AO71" s="115"/>
    </row>
    <row r="72" spans="1:41">
      <c r="A72" s="63">
        <v>23</v>
      </c>
      <c r="B72" s="21" t="s">
        <v>332</v>
      </c>
      <c r="C72" s="230" t="s">
        <v>333</v>
      </c>
      <c r="D72" s="65"/>
      <c r="E72" s="104" t="s">
        <v>32</v>
      </c>
      <c r="F72" s="231">
        <v>0</v>
      </c>
      <c r="G72" s="33" t="s">
        <v>215</v>
      </c>
      <c r="H72" s="26">
        <v>44015</v>
      </c>
      <c r="I72" s="26">
        <v>44017</v>
      </c>
      <c r="J72" s="27">
        <f t="shared" si="1"/>
        <v>2</v>
      </c>
      <c r="K72" s="28" t="s">
        <v>329</v>
      </c>
      <c r="L72" s="121">
        <v>3129721315</v>
      </c>
      <c r="M72" s="35">
        <v>21180</v>
      </c>
      <c r="Q72" s="192"/>
      <c r="R72" s="115"/>
      <c r="V72" s="279"/>
      <c r="W72" s="279"/>
      <c r="X72" s="279"/>
      <c r="Y72" s="279"/>
      <c r="Z72" s="279"/>
      <c r="AA72" s="291"/>
      <c r="AB72" s="279"/>
      <c r="AC72" s="289"/>
      <c r="AD72" s="293"/>
      <c r="AN72" s="300"/>
      <c r="AO72" s="115"/>
    </row>
    <row r="73" spans="1:40">
      <c r="A73" s="63">
        <v>24</v>
      </c>
      <c r="B73" s="21" t="s">
        <v>334</v>
      </c>
      <c r="C73" s="230" t="s">
        <v>335</v>
      </c>
      <c r="D73" s="65"/>
      <c r="E73" s="104" t="s">
        <v>32</v>
      </c>
      <c r="F73" s="231">
        <v>62</v>
      </c>
      <c r="G73" s="33" t="s">
        <v>215</v>
      </c>
      <c r="H73" s="233">
        <v>44020</v>
      </c>
      <c r="I73" s="26">
        <v>44021</v>
      </c>
      <c r="J73" s="27">
        <f t="shared" si="1"/>
        <v>1</v>
      </c>
      <c r="K73" s="28" t="s">
        <v>329</v>
      </c>
      <c r="L73" s="121">
        <v>3445404361</v>
      </c>
      <c r="M73" s="35">
        <v>35000</v>
      </c>
      <c r="Q73" s="192"/>
      <c r="R73" s="115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94"/>
      <c r="AL73" s="282"/>
      <c r="AM73" s="294"/>
      <c r="AN73" s="263"/>
    </row>
    <row r="74" spans="1:40">
      <c r="A74" s="63">
        <v>25</v>
      </c>
      <c r="B74" s="14" t="s">
        <v>336</v>
      </c>
      <c r="C74" s="101"/>
      <c r="D74" s="102" t="s">
        <v>75</v>
      </c>
      <c r="E74" s="98" t="s">
        <v>33</v>
      </c>
      <c r="F74" s="231">
        <v>64</v>
      </c>
      <c r="G74" s="33" t="s">
        <v>215</v>
      </c>
      <c r="H74" s="233">
        <v>44018</v>
      </c>
      <c r="I74" s="26">
        <v>44022</v>
      </c>
      <c r="J74" s="27">
        <f t="shared" si="1"/>
        <v>4</v>
      </c>
      <c r="K74" s="28" t="s">
        <v>329</v>
      </c>
      <c r="L74" s="121">
        <v>3555181827</v>
      </c>
      <c r="M74" s="35">
        <v>14381</v>
      </c>
      <c r="Q74" s="192"/>
      <c r="R74" s="115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94"/>
      <c r="AL74" s="282"/>
      <c r="AM74" s="294"/>
      <c r="AN74" s="115"/>
    </row>
    <row r="75" spans="1:40">
      <c r="A75" s="63">
        <v>26</v>
      </c>
      <c r="B75" s="14" t="s">
        <v>337</v>
      </c>
      <c r="C75" s="101"/>
      <c r="D75" s="230" t="s">
        <v>153</v>
      </c>
      <c r="E75" s="98" t="s">
        <v>33</v>
      </c>
      <c r="F75" s="231">
        <v>10</v>
      </c>
      <c r="G75" s="33" t="s">
        <v>215</v>
      </c>
      <c r="H75" s="233">
        <v>44021</v>
      </c>
      <c r="I75" s="26">
        <v>44023</v>
      </c>
      <c r="J75" s="27">
        <f t="shared" si="1"/>
        <v>2</v>
      </c>
      <c r="K75" s="28" t="s">
        <v>329</v>
      </c>
      <c r="L75" s="121">
        <v>3554507373</v>
      </c>
      <c r="M75" s="35">
        <v>31612</v>
      </c>
      <c r="Q75" s="192"/>
      <c r="R75" s="115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94"/>
      <c r="AL75" s="282"/>
      <c r="AM75" s="294"/>
      <c r="AN75" s="263"/>
    </row>
    <row r="76" spans="1:40">
      <c r="A76" s="63">
        <v>27</v>
      </c>
      <c r="B76" s="21" t="s">
        <v>338</v>
      </c>
      <c r="C76" s="101"/>
      <c r="D76" s="230" t="s">
        <v>76</v>
      </c>
      <c r="E76" s="104" t="s">
        <v>32</v>
      </c>
      <c r="F76" s="231">
        <v>7</v>
      </c>
      <c r="G76" s="33" t="s">
        <v>215</v>
      </c>
      <c r="H76" s="233">
        <v>44022</v>
      </c>
      <c r="I76" s="80">
        <v>44025</v>
      </c>
      <c r="J76" s="27">
        <f t="shared" si="1"/>
        <v>3</v>
      </c>
      <c r="K76" s="28" t="s">
        <v>339</v>
      </c>
      <c r="L76" s="121">
        <v>3555402147</v>
      </c>
      <c r="M76" s="35">
        <v>13339</v>
      </c>
      <c r="Q76" s="192"/>
      <c r="R76" s="115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94"/>
      <c r="AL76" s="282"/>
      <c r="AM76" s="294"/>
      <c r="AN76" s="115"/>
    </row>
    <row r="77" spans="1:41">
      <c r="A77" s="63">
        <v>28</v>
      </c>
      <c r="B77" s="21" t="s">
        <v>340</v>
      </c>
      <c r="C77" s="101"/>
      <c r="D77" s="102" t="s">
        <v>341</v>
      </c>
      <c r="E77" s="98" t="s">
        <v>33</v>
      </c>
      <c r="F77" s="231">
        <v>7</v>
      </c>
      <c r="G77" s="33" t="s">
        <v>215</v>
      </c>
      <c r="H77" s="233">
        <v>44025</v>
      </c>
      <c r="I77" s="26">
        <v>44027</v>
      </c>
      <c r="J77" s="27">
        <f t="shared" si="1"/>
        <v>2</v>
      </c>
      <c r="K77" s="28" t="s">
        <v>329</v>
      </c>
      <c r="L77" s="121">
        <v>3129753684</v>
      </c>
      <c r="M77" s="35">
        <v>35000</v>
      </c>
      <c r="O77" s="260"/>
      <c r="P77" s="261"/>
      <c r="R77" s="263"/>
      <c r="T77" s="221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94"/>
      <c r="AG77" s="280"/>
      <c r="AH77" s="302"/>
      <c r="AI77" s="263"/>
      <c r="AL77" s="115"/>
      <c r="AN77" s="303"/>
      <c r="AO77" s="115"/>
    </row>
    <row r="78" spans="1:41">
      <c r="A78" s="63">
        <v>29</v>
      </c>
      <c r="B78" s="21" t="s">
        <v>342</v>
      </c>
      <c r="C78" s="230" t="s">
        <v>343</v>
      </c>
      <c r="D78" s="65"/>
      <c r="E78" s="104" t="s">
        <v>32</v>
      </c>
      <c r="F78" s="231">
        <v>1</v>
      </c>
      <c r="G78" s="33" t="s">
        <v>215</v>
      </c>
      <c r="H78" s="233">
        <v>44027</v>
      </c>
      <c r="I78" s="26">
        <v>44029</v>
      </c>
      <c r="J78" s="27">
        <f t="shared" si="1"/>
        <v>2</v>
      </c>
      <c r="K78" s="28" t="s">
        <v>339</v>
      </c>
      <c r="L78" s="121">
        <v>3109331205</v>
      </c>
      <c r="M78" s="35">
        <v>20797</v>
      </c>
      <c r="O78" s="262"/>
      <c r="P78" s="262"/>
      <c r="R78" s="115"/>
      <c r="T78" s="22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94"/>
      <c r="AG78" s="281"/>
      <c r="AH78" s="302"/>
      <c r="AI78" s="115"/>
      <c r="AL78" s="115"/>
      <c r="AN78" s="303"/>
      <c r="AO78" s="115"/>
    </row>
    <row r="79" spans="1:41">
      <c r="A79" s="63">
        <v>30</v>
      </c>
      <c r="B79" s="14" t="s">
        <v>344</v>
      </c>
      <c r="C79" s="102" t="s">
        <v>152</v>
      </c>
      <c r="D79" s="65"/>
      <c r="E79" s="98" t="s">
        <v>33</v>
      </c>
      <c r="F79" s="231">
        <v>62</v>
      </c>
      <c r="G79" s="33" t="s">
        <v>215</v>
      </c>
      <c r="H79" s="233">
        <v>44020</v>
      </c>
      <c r="I79" s="26">
        <v>44028</v>
      </c>
      <c r="J79" s="27">
        <f t="shared" si="1"/>
        <v>8</v>
      </c>
      <c r="K79" s="28" t="s">
        <v>329</v>
      </c>
      <c r="L79" s="121">
        <v>3425038922</v>
      </c>
      <c r="M79" s="35">
        <v>9671</v>
      </c>
      <c r="O79" s="262"/>
      <c r="P79" s="262"/>
      <c r="Q79" s="263"/>
      <c r="R79" s="115"/>
      <c r="T79" s="22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94"/>
      <c r="AG79" s="281"/>
      <c r="AH79" s="302"/>
      <c r="AI79" s="115"/>
      <c r="AL79" s="115"/>
      <c r="AN79" s="303"/>
      <c r="AO79" s="115"/>
    </row>
    <row r="80" spans="1:41">
      <c r="A80" s="63">
        <v>31</v>
      </c>
      <c r="B80" s="21" t="s">
        <v>342</v>
      </c>
      <c r="C80" s="101"/>
      <c r="D80" s="234" t="s">
        <v>76</v>
      </c>
      <c r="E80" s="104" t="s">
        <v>32</v>
      </c>
      <c r="F80" s="231">
        <v>1</v>
      </c>
      <c r="G80" s="33" t="s">
        <v>215</v>
      </c>
      <c r="H80" s="26">
        <v>44032</v>
      </c>
      <c r="I80" s="26">
        <v>44040</v>
      </c>
      <c r="J80" s="27">
        <f t="shared" si="1"/>
        <v>8</v>
      </c>
      <c r="K80" s="28" t="s">
        <v>339</v>
      </c>
      <c r="L80" s="121">
        <v>3109331205</v>
      </c>
      <c r="M80" s="35">
        <v>40000</v>
      </c>
      <c r="O80" s="262"/>
      <c r="P80" s="262"/>
      <c r="Q80" s="263"/>
      <c r="R80" s="115"/>
      <c r="T80" s="22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94"/>
      <c r="AG80" s="281"/>
      <c r="AH80" s="302"/>
      <c r="AI80" s="115"/>
      <c r="AL80" s="115"/>
      <c r="AN80" s="300"/>
      <c r="AO80" s="115"/>
    </row>
    <row r="81" spans="1:41">
      <c r="A81" s="63">
        <v>32</v>
      </c>
      <c r="B81" s="14" t="s">
        <v>345</v>
      </c>
      <c r="C81" s="101"/>
      <c r="D81" s="230" t="s">
        <v>346</v>
      </c>
      <c r="E81" s="98" t="s">
        <v>33</v>
      </c>
      <c r="F81" s="231">
        <v>15</v>
      </c>
      <c r="G81" s="25" t="s">
        <v>215</v>
      </c>
      <c r="H81" s="233">
        <v>44032</v>
      </c>
      <c r="I81" s="26">
        <v>44034</v>
      </c>
      <c r="J81" s="27">
        <f t="shared" si="1"/>
        <v>2</v>
      </c>
      <c r="K81" s="28" t="s">
        <v>329</v>
      </c>
      <c r="L81" s="121">
        <v>341886613</v>
      </c>
      <c r="M81" s="148">
        <v>25329</v>
      </c>
      <c r="O81" s="22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94"/>
      <c r="AG81" s="281"/>
      <c r="AH81" s="302"/>
      <c r="AI81" s="115"/>
      <c r="AL81" s="115"/>
      <c r="AN81" s="303"/>
      <c r="AO81" s="115"/>
    </row>
    <row r="82" spans="1:41">
      <c r="A82" s="63">
        <v>33</v>
      </c>
      <c r="B82" s="14" t="s">
        <v>347</v>
      </c>
      <c r="C82" s="102" t="s">
        <v>157</v>
      </c>
      <c r="D82" s="65"/>
      <c r="E82" s="98" t="s">
        <v>33</v>
      </c>
      <c r="F82" s="17">
        <v>26</v>
      </c>
      <c r="G82" s="235" t="s">
        <v>348</v>
      </c>
      <c r="H82" s="26">
        <v>44018</v>
      </c>
      <c r="I82" s="26">
        <v>44021</v>
      </c>
      <c r="J82" s="27">
        <f t="shared" si="1"/>
        <v>3</v>
      </c>
      <c r="K82" s="28" t="s">
        <v>329</v>
      </c>
      <c r="L82" s="29">
        <v>3115868443</v>
      </c>
      <c r="M82" s="35">
        <v>15448</v>
      </c>
      <c r="O82" s="221"/>
      <c r="P82" s="263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94"/>
      <c r="AG82" s="281"/>
      <c r="AH82" s="302"/>
      <c r="AI82" s="115"/>
      <c r="AL82" s="115"/>
      <c r="AN82" s="303"/>
      <c r="AO82" s="115"/>
    </row>
    <row r="83" spans="1:41">
      <c r="A83" s="63">
        <v>34</v>
      </c>
      <c r="B83" s="14" t="s">
        <v>349</v>
      </c>
      <c r="C83" s="100" t="s">
        <v>80</v>
      </c>
      <c r="D83" s="65"/>
      <c r="E83" s="98" t="s">
        <v>33</v>
      </c>
      <c r="F83" s="17">
        <v>29</v>
      </c>
      <c r="G83" s="235" t="s">
        <v>348</v>
      </c>
      <c r="H83" s="26">
        <v>44022</v>
      </c>
      <c r="I83" s="26">
        <v>44025</v>
      </c>
      <c r="J83" s="27">
        <f t="shared" si="1"/>
        <v>3</v>
      </c>
      <c r="K83" s="28" t="s">
        <v>329</v>
      </c>
      <c r="L83" s="34" t="s">
        <v>350</v>
      </c>
      <c r="M83" s="148">
        <v>18929</v>
      </c>
      <c r="O83" s="221"/>
      <c r="P83" s="263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94"/>
      <c r="AG83" s="281"/>
      <c r="AH83" s="302"/>
      <c r="AI83" s="115"/>
      <c r="AL83" s="115"/>
      <c r="AN83" s="303"/>
      <c r="AO83" s="115"/>
    </row>
    <row r="84" spans="1:41">
      <c r="A84" s="63">
        <v>35</v>
      </c>
      <c r="B84" s="236" t="s">
        <v>351</v>
      </c>
      <c r="C84" s="101"/>
      <c r="D84" s="100" t="s">
        <v>352</v>
      </c>
      <c r="E84" s="104" t="s">
        <v>32</v>
      </c>
      <c r="F84" s="17">
        <v>43</v>
      </c>
      <c r="G84" s="235" t="s">
        <v>348</v>
      </c>
      <c r="H84" s="26">
        <v>44025</v>
      </c>
      <c r="I84" s="26">
        <v>44027</v>
      </c>
      <c r="J84" s="27">
        <f t="shared" si="1"/>
        <v>2</v>
      </c>
      <c r="K84" s="28" t="s">
        <v>329</v>
      </c>
      <c r="L84" s="29">
        <v>3129854683</v>
      </c>
      <c r="M84" s="264">
        <v>16551</v>
      </c>
      <c r="O84" s="22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94"/>
      <c r="AG84" s="281"/>
      <c r="AH84" s="302"/>
      <c r="AI84" s="115"/>
      <c r="AL84" s="115"/>
      <c r="AN84" s="303"/>
      <c r="AO84" s="115"/>
    </row>
    <row r="85" spans="1:41">
      <c r="A85" s="63">
        <v>36</v>
      </c>
      <c r="B85" s="14" t="s">
        <v>347</v>
      </c>
      <c r="C85" s="102" t="s">
        <v>157</v>
      </c>
      <c r="D85" s="65"/>
      <c r="E85" s="98" t="s">
        <v>33</v>
      </c>
      <c r="F85" s="17">
        <v>26</v>
      </c>
      <c r="G85" s="235" t="s">
        <v>348</v>
      </c>
      <c r="H85" s="26">
        <v>44018</v>
      </c>
      <c r="I85" s="26">
        <v>44021</v>
      </c>
      <c r="J85" s="27">
        <f t="shared" si="1"/>
        <v>3</v>
      </c>
      <c r="K85" s="28" t="s">
        <v>329</v>
      </c>
      <c r="L85" s="29">
        <v>3115868443</v>
      </c>
      <c r="M85" s="264">
        <v>11864</v>
      </c>
      <c r="O85" s="22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94"/>
      <c r="AG85" s="281"/>
      <c r="AH85" s="302"/>
      <c r="AI85" s="115"/>
      <c r="AL85" s="115"/>
      <c r="AN85" s="303"/>
      <c r="AO85" s="115"/>
    </row>
    <row r="86" spans="1:41">
      <c r="A86" s="63">
        <v>37</v>
      </c>
      <c r="B86" s="14" t="s">
        <v>353</v>
      </c>
      <c r="C86" s="237" t="s">
        <v>354</v>
      </c>
      <c r="D86" s="65"/>
      <c r="E86" s="104" t="s">
        <v>32</v>
      </c>
      <c r="F86" s="17">
        <v>72</v>
      </c>
      <c r="G86" s="14" t="s">
        <v>348</v>
      </c>
      <c r="H86" s="26">
        <v>44033</v>
      </c>
      <c r="I86" s="26">
        <v>44035</v>
      </c>
      <c r="J86" s="27">
        <f t="shared" si="1"/>
        <v>2</v>
      </c>
      <c r="K86" s="28" t="s">
        <v>329</v>
      </c>
      <c r="L86" s="29">
        <v>3129737150</v>
      </c>
      <c r="M86" s="148">
        <v>18929</v>
      </c>
      <c r="O86" s="221"/>
      <c r="P86" s="263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94"/>
      <c r="AG86" s="281"/>
      <c r="AH86" s="302"/>
      <c r="AI86" s="115"/>
      <c r="AL86" s="115"/>
      <c r="AN86" s="303"/>
      <c r="AO86" s="115"/>
    </row>
    <row r="87" ht="15.75" customHeight="1" spans="1:41">
      <c r="A87" s="63">
        <v>38</v>
      </c>
      <c r="B87" s="14" t="s">
        <v>355</v>
      </c>
      <c r="C87" s="102" t="s">
        <v>80</v>
      </c>
      <c r="D87" s="65"/>
      <c r="E87" s="104" t="s">
        <v>32</v>
      </c>
      <c r="F87" s="17">
        <v>11</v>
      </c>
      <c r="G87" s="14" t="s">
        <v>348</v>
      </c>
      <c r="H87" s="26">
        <v>44041</v>
      </c>
      <c r="I87" s="26">
        <v>44043</v>
      </c>
      <c r="J87" s="27">
        <f t="shared" si="1"/>
        <v>2</v>
      </c>
      <c r="K87" s="28" t="s">
        <v>329</v>
      </c>
      <c r="L87" s="29">
        <v>3555125410</v>
      </c>
      <c r="M87" s="264">
        <v>15965</v>
      </c>
      <c r="O87" s="221"/>
      <c r="P87" s="263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94"/>
      <c r="AG87" s="281"/>
      <c r="AH87" s="302"/>
      <c r="AI87" s="115"/>
      <c r="AL87" s="115"/>
      <c r="AN87" s="303"/>
      <c r="AO87" s="115"/>
    </row>
    <row r="88" spans="1:41">
      <c r="A88" s="63">
        <v>39</v>
      </c>
      <c r="B88" s="14" t="s">
        <v>337</v>
      </c>
      <c r="C88" s="101"/>
      <c r="D88" s="230" t="s">
        <v>153</v>
      </c>
      <c r="E88" s="98" t="s">
        <v>33</v>
      </c>
      <c r="F88" s="231">
        <v>10</v>
      </c>
      <c r="G88" s="33" t="s">
        <v>348</v>
      </c>
      <c r="H88" s="233">
        <v>44021</v>
      </c>
      <c r="I88" s="26">
        <v>44023</v>
      </c>
      <c r="J88" s="27">
        <f t="shared" si="1"/>
        <v>2</v>
      </c>
      <c r="K88" s="28" t="s">
        <v>329</v>
      </c>
      <c r="L88" s="121">
        <v>3554507373</v>
      </c>
      <c r="M88" s="264">
        <v>8939</v>
      </c>
      <c r="O88" s="221"/>
      <c r="P88" s="263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94"/>
      <c r="AG88" s="281"/>
      <c r="AH88" s="302"/>
      <c r="AI88" s="115"/>
      <c r="AL88" s="115"/>
      <c r="AN88" s="303"/>
      <c r="AO88" s="115"/>
    </row>
    <row r="89" ht="15.75" customHeight="1" spans="1:41">
      <c r="A89" s="63">
        <v>40</v>
      </c>
      <c r="B89" s="14" t="s">
        <v>356</v>
      </c>
      <c r="C89" s="100" t="s">
        <v>357</v>
      </c>
      <c r="D89" s="65"/>
      <c r="E89" s="98" t="s">
        <v>33</v>
      </c>
      <c r="F89" s="17">
        <v>43</v>
      </c>
      <c r="G89" s="14" t="s">
        <v>358</v>
      </c>
      <c r="H89" s="26">
        <v>44021</v>
      </c>
      <c r="I89" s="26">
        <v>44022</v>
      </c>
      <c r="J89" s="27">
        <f t="shared" si="1"/>
        <v>1</v>
      </c>
      <c r="K89" s="14" t="s">
        <v>329</v>
      </c>
      <c r="L89" s="29">
        <v>3129737150</v>
      </c>
      <c r="M89" s="36">
        <v>6920</v>
      </c>
      <c r="O89" s="221"/>
      <c r="P89" s="263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94"/>
      <c r="AG89" s="281"/>
      <c r="AH89" s="302"/>
      <c r="AI89" s="115"/>
      <c r="AL89" s="115"/>
      <c r="AN89" s="303"/>
      <c r="AO89" s="115"/>
    </row>
    <row r="90" spans="1:41">
      <c r="A90" s="63">
        <v>41</v>
      </c>
      <c r="B90" s="14" t="s">
        <v>359</v>
      </c>
      <c r="C90" s="100" t="s">
        <v>161</v>
      </c>
      <c r="D90" s="65"/>
      <c r="E90" s="98" t="s">
        <v>33</v>
      </c>
      <c r="F90" s="17">
        <v>32</v>
      </c>
      <c r="G90" s="33" t="s">
        <v>358</v>
      </c>
      <c r="H90" s="26">
        <v>44013</v>
      </c>
      <c r="I90" s="26">
        <v>44014</v>
      </c>
      <c r="J90" s="27">
        <f t="shared" si="1"/>
        <v>1</v>
      </c>
      <c r="K90" s="14" t="s">
        <v>329</v>
      </c>
      <c r="L90" s="34">
        <v>3554235079</v>
      </c>
      <c r="M90" s="148">
        <v>5264</v>
      </c>
      <c r="O90" s="22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94"/>
      <c r="AG90" s="281"/>
      <c r="AH90" s="302"/>
      <c r="AI90" s="115"/>
      <c r="AL90" s="115"/>
      <c r="AN90" s="303"/>
      <c r="AO90" s="115"/>
    </row>
    <row r="91" customHeight="1" spans="1:41">
      <c r="A91" s="63">
        <v>42</v>
      </c>
      <c r="B91" s="232" t="s">
        <v>360</v>
      </c>
      <c r="C91" s="238" t="s">
        <v>261</v>
      </c>
      <c r="D91" s="65"/>
      <c r="E91" s="98" t="s">
        <v>33</v>
      </c>
      <c r="F91" s="239">
        <v>62</v>
      </c>
      <c r="G91" s="240" t="s">
        <v>361</v>
      </c>
      <c r="H91" s="241">
        <v>44012</v>
      </c>
      <c r="I91" s="241">
        <v>44013</v>
      </c>
      <c r="J91" s="27">
        <f t="shared" si="1"/>
        <v>1</v>
      </c>
      <c r="K91" s="28" t="s">
        <v>329</v>
      </c>
      <c r="L91" s="34">
        <v>3555140274</v>
      </c>
      <c r="M91" s="148">
        <v>6057</v>
      </c>
      <c r="O91" s="22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94"/>
      <c r="AG91" s="281"/>
      <c r="AH91" s="302"/>
      <c r="AI91" s="115"/>
      <c r="AL91" s="115"/>
      <c r="AN91" s="303"/>
      <c r="AO91" s="115"/>
    </row>
    <row r="92" ht="15.75" customHeight="1" spans="1:41">
      <c r="A92" s="63">
        <v>43</v>
      </c>
      <c r="B92" s="232" t="s">
        <v>362</v>
      </c>
      <c r="C92" s="242" t="s">
        <v>261</v>
      </c>
      <c r="D92" s="65"/>
      <c r="E92" s="104" t="s">
        <v>32</v>
      </c>
      <c r="F92" s="239">
        <v>69</v>
      </c>
      <c r="G92" s="240" t="s">
        <v>361</v>
      </c>
      <c r="H92" s="241">
        <v>44012</v>
      </c>
      <c r="I92" s="241">
        <v>44013</v>
      </c>
      <c r="J92" s="27">
        <f t="shared" si="1"/>
        <v>1</v>
      </c>
      <c r="K92" s="28" t="s">
        <v>329</v>
      </c>
      <c r="L92" s="34">
        <v>3555140274</v>
      </c>
      <c r="M92" s="148">
        <v>994</v>
      </c>
      <c r="O92" s="22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94"/>
      <c r="AG92" s="281"/>
      <c r="AH92" s="302"/>
      <c r="AI92" s="115"/>
      <c r="AL92" s="115"/>
      <c r="AN92" s="303"/>
      <c r="AO92" s="115"/>
    </row>
    <row r="93" spans="1:41">
      <c r="A93" s="63">
        <v>44</v>
      </c>
      <c r="B93" s="232" t="s">
        <v>331</v>
      </c>
      <c r="C93" s="243" t="s">
        <v>363</v>
      </c>
      <c r="D93" s="65"/>
      <c r="E93" s="98" t="s">
        <v>33</v>
      </c>
      <c r="F93" s="239">
        <v>74</v>
      </c>
      <c r="G93" s="240" t="s">
        <v>361</v>
      </c>
      <c r="H93" s="26">
        <v>44014</v>
      </c>
      <c r="I93" s="26">
        <v>44015</v>
      </c>
      <c r="J93" s="27">
        <f t="shared" si="1"/>
        <v>1</v>
      </c>
      <c r="K93" s="28" t="s">
        <v>329</v>
      </c>
      <c r="L93" s="34">
        <v>3555356846</v>
      </c>
      <c r="M93" s="148">
        <v>994</v>
      </c>
      <c r="O93" s="22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94"/>
      <c r="AG93" s="281"/>
      <c r="AH93" s="302"/>
      <c r="AI93" s="115"/>
      <c r="AL93" s="115"/>
      <c r="AN93" s="303"/>
      <c r="AO93" s="115"/>
    </row>
    <row r="94" spans="1:41">
      <c r="A94" s="63">
        <v>45</v>
      </c>
      <c r="B94" s="232" t="s">
        <v>364</v>
      </c>
      <c r="C94" s="101"/>
      <c r="D94" s="244" t="s">
        <v>365</v>
      </c>
      <c r="E94" s="98" t="s">
        <v>33</v>
      </c>
      <c r="F94" s="239">
        <v>33</v>
      </c>
      <c r="G94" s="240" t="s">
        <v>361</v>
      </c>
      <c r="H94" s="241">
        <v>44016</v>
      </c>
      <c r="I94" s="26">
        <v>44018</v>
      </c>
      <c r="J94" s="27">
        <f t="shared" si="1"/>
        <v>2</v>
      </c>
      <c r="K94" s="28" t="s">
        <v>339</v>
      </c>
      <c r="L94" s="34">
        <v>3555209369</v>
      </c>
      <c r="M94" s="148">
        <v>3011</v>
      </c>
      <c r="O94" s="22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94"/>
      <c r="AG94" s="281"/>
      <c r="AH94" s="302"/>
      <c r="AI94" s="115"/>
      <c r="AL94" s="115"/>
      <c r="AN94" s="303"/>
      <c r="AO94" s="115"/>
    </row>
    <row r="95" spans="1:41">
      <c r="A95" s="63">
        <v>46</v>
      </c>
      <c r="B95" s="232" t="s">
        <v>366</v>
      </c>
      <c r="C95" s="238" t="s">
        <v>335</v>
      </c>
      <c r="D95" s="65"/>
      <c r="E95" s="98" t="s">
        <v>33</v>
      </c>
      <c r="F95" s="239">
        <v>50</v>
      </c>
      <c r="G95" s="240" t="s">
        <v>361</v>
      </c>
      <c r="H95" s="26">
        <v>44018</v>
      </c>
      <c r="I95" s="26">
        <v>44020</v>
      </c>
      <c r="J95" s="27">
        <f t="shared" si="1"/>
        <v>2</v>
      </c>
      <c r="K95" s="28" t="s">
        <v>329</v>
      </c>
      <c r="L95" s="34">
        <v>3554475182</v>
      </c>
      <c r="M95" s="148">
        <v>5535</v>
      </c>
      <c r="O95" s="22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94"/>
      <c r="AG95" s="281"/>
      <c r="AH95" s="302"/>
      <c r="AI95" s="115"/>
      <c r="AL95" s="115"/>
      <c r="AN95" s="303"/>
      <c r="AO95" s="115"/>
    </row>
    <row r="96" spans="1:41">
      <c r="A96" s="63">
        <v>47</v>
      </c>
      <c r="B96" s="232" t="s">
        <v>367</v>
      </c>
      <c r="C96" s="238" t="s">
        <v>80</v>
      </c>
      <c r="D96" s="65"/>
      <c r="E96" s="98" t="s">
        <v>33</v>
      </c>
      <c r="F96" s="239">
        <v>11</v>
      </c>
      <c r="G96" s="240" t="s">
        <v>361</v>
      </c>
      <c r="H96" s="26">
        <v>44020</v>
      </c>
      <c r="I96" s="26">
        <v>44021</v>
      </c>
      <c r="J96" s="27">
        <f t="shared" si="1"/>
        <v>1</v>
      </c>
      <c r="K96" s="28" t="s">
        <v>329</v>
      </c>
      <c r="L96" s="29">
        <v>3555292038</v>
      </c>
      <c r="M96" s="148">
        <v>5693</v>
      </c>
      <c r="O96" s="22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94"/>
      <c r="AG96" s="281"/>
      <c r="AH96" s="302"/>
      <c r="AI96" s="115"/>
      <c r="AL96" s="115"/>
      <c r="AN96" s="303"/>
      <c r="AO96" s="115"/>
    </row>
    <row r="97" spans="1:41">
      <c r="A97" s="63">
        <v>48</v>
      </c>
      <c r="B97" s="232" t="s">
        <v>368</v>
      </c>
      <c r="C97" s="101"/>
      <c r="D97" s="238" t="s">
        <v>365</v>
      </c>
      <c r="E97" s="98" t="s">
        <v>33</v>
      </c>
      <c r="F97" s="239">
        <v>40</v>
      </c>
      <c r="G97" s="240" t="s">
        <v>361</v>
      </c>
      <c r="H97" s="26">
        <v>44026</v>
      </c>
      <c r="I97" s="26">
        <v>44027</v>
      </c>
      <c r="J97" s="27">
        <f t="shared" si="1"/>
        <v>1</v>
      </c>
      <c r="K97" s="28" t="s">
        <v>329</v>
      </c>
      <c r="L97" s="34">
        <v>3555727262</v>
      </c>
      <c r="M97" s="148">
        <v>3455</v>
      </c>
      <c r="O97" s="22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94"/>
      <c r="AG97" s="281"/>
      <c r="AH97" s="302"/>
      <c r="AI97" s="115"/>
      <c r="AL97" s="115"/>
      <c r="AN97" s="303"/>
      <c r="AO97" s="115"/>
    </row>
    <row r="98" spans="1:41">
      <c r="A98" s="63">
        <v>49</v>
      </c>
      <c r="B98" s="14" t="s">
        <v>369</v>
      </c>
      <c r="C98" s="237" t="s">
        <v>275</v>
      </c>
      <c r="D98" s="65"/>
      <c r="E98" s="98" t="s">
        <v>33</v>
      </c>
      <c r="F98" s="17">
        <v>21</v>
      </c>
      <c r="G98" s="25" t="s">
        <v>361</v>
      </c>
      <c r="H98" s="241">
        <v>44031</v>
      </c>
      <c r="I98" s="241">
        <v>44032</v>
      </c>
      <c r="J98" s="27">
        <f t="shared" si="1"/>
        <v>1</v>
      </c>
      <c r="K98" s="28" t="s">
        <v>339</v>
      </c>
      <c r="L98" s="121" t="s">
        <v>370</v>
      </c>
      <c r="M98" s="148">
        <v>2908</v>
      </c>
      <c r="O98" s="221"/>
      <c r="V98" s="281"/>
      <c r="W98" s="281"/>
      <c r="X98" s="280"/>
      <c r="Y98" s="280"/>
      <c r="Z98" s="280"/>
      <c r="AA98" s="280"/>
      <c r="AB98" s="280"/>
      <c r="AC98" s="280"/>
      <c r="AD98" s="280"/>
      <c r="AE98" s="280"/>
      <c r="AF98" s="294"/>
      <c r="AG98" s="280"/>
      <c r="AH98" s="302"/>
      <c r="AI98" s="115"/>
      <c r="AL98" s="115"/>
      <c r="AN98" s="303"/>
      <c r="AO98" s="115"/>
    </row>
    <row r="99" spans="1:41">
      <c r="A99" s="63">
        <v>50</v>
      </c>
      <c r="B99" s="14" t="s">
        <v>371</v>
      </c>
      <c r="C99" s="237" t="s">
        <v>158</v>
      </c>
      <c r="D99" s="65"/>
      <c r="E99" s="98" t="s">
        <v>33</v>
      </c>
      <c r="F99" s="17">
        <v>71</v>
      </c>
      <c r="G99" s="25" t="s">
        <v>361</v>
      </c>
      <c r="H99" s="241">
        <v>44039</v>
      </c>
      <c r="I99" s="241">
        <v>44040</v>
      </c>
      <c r="J99" s="27">
        <f t="shared" si="1"/>
        <v>1</v>
      </c>
      <c r="K99" s="28" t="s">
        <v>329</v>
      </c>
      <c r="L99" s="29">
        <v>3555551397</v>
      </c>
      <c r="M99" s="265">
        <v>4657</v>
      </c>
      <c r="O99" s="221"/>
      <c r="V99" s="281"/>
      <c r="W99" s="281"/>
      <c r="X99" s="280"/>
      <c r="Y99" s="280"/>
      <c r="Z99" s="280"/>
      <c r="AA99" s="280"/>
      <c r="AB99" s="280"/>
      <c r="AC99" s="280"/>
      <c r="AD99" s="280"/>
      <c r="AE99" s="280"/>
      <c r="AF99" s="294"/>
      <c r="AG99" s="280"/>
      <c r="AH99" s="302"/>
      <c r="AI99" s="115"/>
      <c r="AL99" s="115"/>
      <c r="AN99" s="303"/>
      <c r="AO99" s="115"/>
    </row>
    <row r="100" spans="1:41">
      <c r="A100" s="63">
        <v>51</v>
      </c>
      <c r="B100" s="14" t="s">
        <v>372</v>
      </c>
      <c r="C100" s="100" t="s">
        <v>80</v>
      </c>
      <c r="D100" s="65"/>
      <c r="E100" s="104" t="s">
        <v>32</v>
      </c>
      <c r="F100" s="231">
        <v>40</v>
      </c>
      <c r="G100" s="21" t="s">
        <v>348</v>
      </c>
      <c r="H100" s="31">
        <v>44043</v>
      </c>
      <c r="I100" s="31">
        <v>44045</v>
      </c>
      <c r="J100" s="27">
        <f t="shared" si="1"/>
        <v>2</v>
      </c>
      <c r="K100" s="28" t="s">
        <v>329</v>
      </c>
      <c r="L100" s="606" t="s">
        <v>373</v>
      </c>
      <c r="M100" s="265">
        <v>4995</v>
      </c>
      <c r="O100" s="221"/>
      <c r="V100" s="280"/>
      <c r="W100" s="281"/>
      <c r="X100" s="280"/>
      <c r="Y100" s="280"/>
      <c r="Z100" s="280"/>
      <c r="AA100" s="280"/>
      <c r="AB100" s="280"/>
      <c r="AC100" s="280"/>
      <c r="AD100" s="280"/>
      <c r="AE100" s="280"/>
      <c r="AF100" s="294"/>
      <c r="AG100" s="280"/>
      <c r="AH100" s="302"/>
      <c r="AI100" s="115"/>
      <c r="AL100" s="115"/>
      <c r="AN100" s="303"/>
      <c r="AO100" s="115"/>
    </row>
    <row r="101" spans="1:41">
      <c r="A101" s="63">
        <v>52</v>
      </c>
      <c r="B101" s="21" t="s">
        <v>374</v>
      </c>
      <c r="C101" s="237" t="s">
        <v>375</v>
      </c>
      <c r="D101" s="65"/>
      <c r="E101" s="98" t="s">
        <v>33</v>
      </c>
      <c r="F101" s="231">
        <v>42</v>
      </c>
      <c r="G101" s="21" t="s">
        <v>348</v>
      </c>
      <c r="H101" s="31">
        <v>44043</v>
      </c>
      <c r="I101" s="31">
        <v>44045</v>
      </c>
      <c r="J101" s="27">
        <f t="shared" si="1"/>
        <v>2</v>
      </c>
      <c r="K101" s="21" t="s">
        <v>329</v>
      </c>
      <c r="L101" s="32">
        <v>3129736411</v>
      </c>
      <c r="M101" s="264">
        <v>7471</v>
      </c>
      <c r="O101" s="221"/>
      <c r="V101" s="281"/>
      <c r="W101" s="281"/>
      <c r="X101" s="280"/>
      <c r="Y101" s="280"/>
      <c r="Z101" s="280"/>
      <c r="AA101" s="280"/>
      <c r="AB101" s="280"/>
      <c r="AC101" s="280"/>
      <c r="AD101" s="280"/>
      <c r="AE101" s="280"/>
      <c r="AF101" s="294"/>
      <c r="AG101" s="280"/>
      <c r="AH101" s="302"/>
      <c r="AI101" s="115"/>
      <c r="AL101" s="115"/>
      <c r="AN101" s="303"/>
      <c r="AO101" s="115"/>
    </row>
    <row r="102" spans="1:41">
      <c r="A102" s="63">
        <v>53</v>
      </c>
      <c r="B102" s="14" t="s">
        <v>376</v>
      </c>
      <c r="C102" s="101"/>
      <c r="D102" s="102" t="s">
        <v>70</v>
      </c>
      <c r="E102" s="104" t="s">
        <v>32</v>
      </c>
      <c r="F102" s="17">
        <v>4</v>
      </c>
      <c r="G102" s="14" t="s">
        <v>215</v>
      </c>
      <c r="H102" s="233">
        <v>44043</v>
      </c>
      <c r="I102" s="233">
        <v>44047</v>
      </c>
      <c r="J102" s="27">
        <f t="shared" si="1"/>
        <v>4</v>
      </c>
      <c r="K102" s="28" t="s">
        <v>339</v>
      </c>
      <c r="L102" s="29">
        <v>3555154983</v>
      </c>
      <c r="M102" s="264">
        <v>15007</v>
      </c>
      <c r="O102" s="221"/>
      <c r="V102" s="281"/>
      <c r="W102" s="281"/>
      <c r="X102" s="280"/>
      <c r="Y102" s="280"/>
      <c r="Z102" s="280"/>
      <c r="AA102" s="280"/>
      <c r="AB102" s="280"/>
      <c r="AC102" s="280"/>
      <c r="AD102" s="280"/>
      <c r="AE102" s="280"/>
      <c r="AF102" s="294"/>
      <c r="AG102" s="280"/>
      <c r="AH102" s="302"/>
      <c r="AI102" s="115"/>
      <c r="AL102" s="115"/>
      <c r="AN102" s="303"/>
      <c r="AO102" s="115"/>
    </row>
    <row r="103" spans="1:41">
      <c r="A103" s="63">
        <v>54</v>
      </c>
      <c r="B103" s="14" t="s">
        <v>377</v>
      </c>
      <c r="C103" s="21" t="s">
        <v>84</v>
      </c>
      <c r="D103" s="65"/>
      <c r="E103" s="104" t="s">
        <v>32</v>
      </c>
      <c r="F103" s="17">
        <v>51</v>
      </c>
      <c r="G103" s="25" t="s">
        <v>215</v>
      </c>
      <c r="H103" s="26">
        <v>44044</v>
      </c>
      <c r="I103" s="26">
        <v>44048</v>
      </c>
      <c r="J103" s="27">
        <f t="shared" si="1"/>
        <v>4</v>
      </c>
      <c r="K103" s="28" t="s">
        <v>329</v>
      </c>
      <c r="L103" s="29">
        <v>3129876552</v>
      </c>
      <c r="M103" s="35">
        <v>27304</v>
      </c>
      <c r="O103" s="221"/>
      <c r="V103" s="281"/>
      <c r="W103" s="281"/>
      <c r="X103" s="280"/>
      <c r="Y103" s="280"/>
      <c r="Z103" s="280"/>
      <c r="AA103" s="280"/>
      <c r="AB103" s="280"/>
      <c r="AC103" s="280"/>
      <c r="AD103" s="280"/>
      <c r="AE103" s="280"/>
      <c r="AF103" s="294"/>
      <c r="AG103" s="280"/>
      <c r="AH103" s="302"/>
      <c r="AI103" s="115"/>
      <c r="AL103" s="115"/>
      <c r="AN103" s="303"/>
      <c r="AO103" s="115"/>
    </row>
    <row r="104" ht="15.75" customHeight="1" spans="1:41">
      <c r="A104" s="63">
        <v>55</v>
      </c>
      <c r="B104" s="14" t="s">
        <v>378</v>
      </c>
      <c r="C104" s="21" t="s">
        <v>84</v>
      </c>
      <c r="D104" s="65"/>
      <c r="E104" s="98" t="s">
        <v>33</v>
      </c>
      <c r="F104" s="20">
        <v>79</v>
      </c>
      <c r="G104" s="21" t="s">
        <v>215</v>
      </c>
      <c r="H104" s="31">
        <v>44017</v>
      </c>
      <c r="I104" s="31">
        <v>44019</v>
      </c>
      <c r="J104" s="27">
        <f t="shared" si="1"/>
        <v>2</v>
      </c>
      <c r="K104" s="28" t="s">
        <v>329</v>
      </c>
      <c r="L104" s="32">
        <v>3555055881</v>
      </c>
      <c r="M104" s="35">
        <v>40000</v>
      </c>
      <c r="O104" s="221"/>
      <c r="V104" s="281"/>
      <c r="W104" s="281"/>
      <c r="X104" s="280"/>
      <c r="Y104" s="280"/>
      <c r="Z104" s="280"/>
      <c r="AA104" s="280"/>
      <c r="AB104" s="280"/>
      <c r="AC104" s="280"/>
      <c r="AD104" s="280"/>
      <c r="AE104" s="280"/>
      <c r="AF104" s="294"/>
      <c r="AG104" s="280"/>
      <c r="AH104" s="302"/>
      <c r="AI104" s="115"/>
      <c r="AL104" s="115"/>
      <c r="AN104" s="303"/>
      <c r="AO104" s="115"/>
    </row>
    <row r="105" spans="1:41">
      <c r="A105" s="63">
        <v>56</v>
      </c>
      <c r="B105" s="21" t="s">
        <v>379</v>
      </c>
      <c r="C105" s="100" t="s">
        <v>380</v>
      </c>
      <c r="D105" s="21"/>
      <c r="E105" s="98" t="s">
        <v>33</v>
      </c>
      <c r="F105" s="231">
        <v>72</v>
      </c>
      <c r="G105" s="21" t="s">
        <v>215</v>
      </c>
      <c r="H105" s="245">
        <v>44028</v>
      </c>
      <c r="I105" s="245">
        <v>44030</v>
      </c>
      <c r="J105" s="27">
        <f t="shared" si="1"/>
        <v>2</v>
      </c>
      <c r="K105" s="28" t="s">
        <v>329</v>
      </c>
      <c r="L105" s="34">
        <v>3122971765</v>
      </c>
      <c r="M105" s="36">
        <v>14387</v>
      </c>
      <c r="O105" s="221"/>
      <c r="V105" s="281"/>
      <c r="W105" s="281"/>
      <c r="X105" s="280"/>
      <c r="Y105" s="280"/>
      <c r="Z105" s="280"/>
      <c r="AA105" s="280"/>
      <c r="AB105" s="280"/>
      <c r="AC105" s="280"/>
      <c r="AD105" s="280"/>
      <c r="AE105" s="280"/>
      <c r="AF105" s="294"/>
      <c r="AG105" s="280"/>
      <c r="AH105" s="302"/>
      <c r="AI105" s="115"/>
      <c r="AL105" s="115"/>
      <c r="AN105" s="303"/>
      <c r="AO105" s="115"/>
    </row>
    <row r="106" spans="1:41">
      <c r="A106" s="63">
        <v>57</v>
      </c>
      <c r="B106" s="14" t="s">
        <v>381</v>
      </c>
      <c r="C106" s="100" t="s">
        <v>80</v>
      </c>
      <c r="D106" s="21"/>
      <c r="E106" s="104" t="s">
        <v>32</v>
      </c>
      <c r="F106" s="231">
        <v>20</v>
      </c>
      <c r="G106" s="21" t="s">
        <v>215</v>
      </c>
      <c r="H106" s="245">
        <v>44032</v>
      </c>
      <c r="I106" s="245">
        <v>44033</v>
      </c>
      <c r="J106" s="27">
        <f t="shared" si="1"/>
        <v>1</v>
      </c>
      <c r="K106" s="28" t="s">
        <v>329</v>
      </c>
      <c r="L106" s="32">
        <v>3126653399</v>
      </c>
      <c r="M106" s="36">
        <v>17555</v>
      </c>
      <c r="O106" s="221"/>
      <c r="V106" s="281"/>
      <c r="W106" s="281"/>
      <c r="X106" s="280"/>
      <c r="Y106" s="280"/>
      <c r="Z106" s="280"/>
      <c r="AA106" s="280"/>
      <c r="AB106" s="280"/>
      <c r="AC106" s="280"/>
      <c r="AD106" s="280"/>
      <c r="AE106" s="280"/>
      <c r="AF106" s="294"/>
      <c r="AG106" s="280"/>
      <c r="AH106" s="302"/>
      <c r="AI106" s="115"/>
      <c r="AL106" s="115"/>
      <c r="AN106" s="303"/>
      <c r="AO106" s="115"/>
    </row>
    <row r="107" spans="1:41">
      <c r="A107" s="63">
        <v>58</v>
      </c>
      <c r="B107" s="21" t="s">
        <v>382</v>
      </c>
      <c r="C107" s="33" t="s">
        <v>383</v>
      </c>
      <c r="D107" s="65"/>
      <c r="E107" s="98" t="s">
        <v>33</v>
      </c>
      <c r="F107" s="231">
        <v>69</v>
      </c>
      <c r="G107" s="33" t="s">
        <v>215</v>
      </c>
      <c r="H107" s="26">
        <v>44032</v>
      </c>
      <c r="I107" s="26">
        <v>44034</v>
      </c>
      <c r="J107" s="27">
        <f t="shared" si="1"/>
        <v>2</v>
      </c>
      <c r="K107" s="28" t="s">
        <v>329</v>
      </c>
      <c r="L107" s="34">
        <v>3150445541</v>
      </c>
      <c r="M107" s="36">
        <v>5211</v>
      </c>
      <c r="O107" s="221"/>
      <c r="V107" s="281"/>
      <c r="W107" s="281"/>
      <c r="X107" s="280"/>
      <c r="Y107" s="280"/>
      <c r="Z107" s="280"/>
      <c r="AA107" s="280"/>
      <c r="AB107" s="280"/>
      <c r="AC107" s="280"/>
      <c r="AD107" s="280"/>
      <c r="AE107" s="280"/>
      <c r="AF107" s="294"/>
      <c r="AG107" s="280"/>
      <c r="AH107" s="302"/>
      <c r="AI107" s="115"/>
      <c r="AL107" s="115"/>
      <c r="AN107" s="303"/>
      <c r="AO107" s="115"/>
    </row>
    <row r="108" spans="1:41">
      <c r="A108" s="63">
        <v>59</v>
      </c>
      <c r="B108" s="14" t="s">
        <v>384</v>
      </c>
      <c r="C108" s="100" t="s">
        <v>80</v>
      </c>
      <c r="D108" s="21"/>
      <c r="E108" s="98" t="s">
        <v>33</v>
      </c>
      <c r="F108" s="231">
        <v>2</v>
      </c>
      <c r="G108" s="21" t="s">
        <v>215</v>
      </c>
      <c r="H108" s="26">
        <v>44038</v>
      </c>
      <c r="I108" s="26">
        <v>44041</v>
      </c>
      <c r="J108" s="27">
        <f t="shared" si="1"/>
        <v>3</v>
      </c>
      <c r="K108" s="28" t="s">
        <v>329</v>
      </c>
      <c r="L108" s="32">
        <v>3109263261</v>
      </c>
      <c r="M108" s="35">
        <v>24742</v>
      </c>
      <c r="O108" s="221"/>
      <c r="V108" s="280"/>
      <c r="W108" s="282"/>
      <c r="X108" s="280"/>
      <c r="Y108" s="280"/>
      <c r="Z108" s="280"/>
      <c r="AA108" s="280"/>
      <c r="AB108" s="280"/>
      <c r="AC108" s="280"/>
      <c r="AD108" s="280"/>
      <c r="AE108" s="280"/>
      <c r="AF108" s="294"/>
      <c r="AG108" s="280"/>
      <c r="AH108" s="302"/>
      <c r="AI108" s="115"/>
      <c r="AL108" s="115"/>
      <c r="AN108" s="303"/>
      <c r="AO108" s="115"/>
    </row>
    <row r="109" spans="1:41">
      <c r="A109" s="63">
        <v>60</v>
      </c>
      <c r="B109" s="14" t="s">
        <v>385</v>
      </c>
      <c r="C109" s="100" t="s">
        <v>275</v>
      </c>
      <c r="D109" s="14"/>
      <c r="E109" s="98" t="s">
        <v>33</v>
      </c>
      <c r="F109" s="231">
        <v>54</v>
      </c>
      <c r="G109" s="21" t="s">
        <v>215</v>
      </c>
      <c r="H109" s="26">
        <v>44042</v>
      </c>
      <c r="I109" s="26">
        <v>44043</v>
      </c>
      <c r="J109" s="27">
        <f t="shared" si="1"/>
        <v>1</v>
      </c>
      <c r="K109" s="28" t="s">
        <v>329</v>
      </c>
      <c r="L109" s="32">
        <v>3126653399</v>
      </c>
      <c r="M109" s="36">
        <v>11809</v>
      </c>
      <c r="O109" s="221"/>
      <c r="V109" s="280"/>
      <c r="W109" s="282"/>
      <c r="X109" s="280"/>
      <c r="Y109" s="280"/>
      <c r="Z109" s="280"/>
      <c r="AA109" s="280"/>
      <c r="AB109" s="280"/>
      <c r="AC109" s="280"/>
      <c r="AD109" s="280"/>
      <c r="AE109" s="280"/>
      <c r="AF109" s="294"/>
      <c r="AG109" s="280"/>
      <c r="AH109" s="302"/>
      <c r="AI109" s="115"/>
      <c r="AL109" s="115"/>
      <c r="AN109" s="303"/>
      <c r="AO109" s="115"/>
    </row>
    <row r="110" spans="1:41">
      <c r="A110" s="63">
        <v>61</v>
      </c>
      <c r="B110" s="14" t="s">
        <v>386</v>
      </c>
      <c r="C110" s="101"/>
      <c r="D110" s="102" t="s">
        <v>328</v>
      </c>
      <c r="E110" s="98" t="s">
        <v>33</v>
      </c>
      <c r="F110" s="231">
        <v>45</v>
      </c>
      <c r="G110" s="21" t="s">
        <v>348</v>
      </c>
      <c r="H110" s="31">
        <v>44033</v>
      </c>
      <c r="I110" s="31">
        <v>44034</v>
      </c>
      <c r="J110" s="27">
        <f t="shared" si="1"/>
        <v>1</v>
      </c>
      <c r="K110" s="28" t="s">
        <v>329</v>
      </c>
      <c r="L110" s="121" t="s">
        <v>370</v>
      </c>
      <c r="M110" s="35">
        <v>13286</v>
      </c>
      <c r="O110" s="221"/>
      <c r="V110" s="280"/>
      <c r="W110" s="283"/>
      <c r="X110" s="280"/>
      <c r="Y110" s="280"/>
      <c r="Z110" s="280"/>
      <c r="AA110" s="280"/>
      <c r="AB110" s="280"/>
      <c r="AC110" s="280"/>
      <c r="AD110" s="280"/>
      <c r="AE110" s="280"/>
      <c r="AF110" s="295"/>
      <c r="AG110" s="280"/>
      <c r="AH110" s="295"/>
      <c r="AI110" s="115"/>
      <c r="AL110" s="115"/>
      <c r="AN110" s="303"/>
      <c r="AO110" s="115"/>
    </row>
    <row r="111" ht="18.75" customHeight="1" spans="1:41">
      <c r="A111" s="63">
        <v>62</v>
      </c>
      <c r="B111" s="14" t="s">
        <v>387</v>
      </c>
      <c r="C111" s="100" t="s">
        <v>158</v>
      </c>
      <c r="D111" s="14"/>
      <c r="E111" s="104" t="s">
        <v>32</v>
      </c>
      <c r="F111" s="231">
        <v>79</v>
      </c>
      <c r="G111" s="21" t="s">
        <v>358</v>
      </c>
      <c r="H111" s="31">
        <v>44025</v>
      </c>
      <c r="I111" s="31">
        <v>44026</v>
      </c>
      <c r="J111" s="27">
        <f t="shared" si="1"/>
        <v>1</v>
      </c>
      <c r="K111" s="28" t="s">
        <v>329</v>
      </c>
      <c r="L111" s="121" t="s">
        <v>370</v>
      </c>
      <c r="M111" s="264">
        <v>7991</v>
      </c>
      <c r="O111" s="221"/>
      <c r="V111" s="280"/>
      <c r="W111" s="282"/>
      <c r="X111" s="280"/>
      <c r="Y111" s="280"/>
      <c r="Z111" s="280"/>
      <c r="AA111" s="280"/>
      <c r="AB111" s="280"/>
      <c r="AC111" s="280"/>
      <c r="AD111" s="280"/>
      <c r="AE111" s="280"/>
      <c r="AF111" s="294"/>
      <c r="AG111" s="280"/>
      <c r="AH111" s="302"/>
      <c r="AI111" s="115"/>
      <c r="AL111" s="115"/>
      <c r="AM111" s="115"/>
      <c r="AN111" s="303"/>
      <c r="AO111" s="115"/>
    </row>
    <row r="112" spans="1:41">
      <c r="A112" s="63">
        <v>63</v>
      </c>
      <c r="B112" s="21" t="s">
        <v>388</v>
      </c>
      <c r="C112" s="65"/>
      <c r="D112" s="21" t="s">
        <v>225</v>
      </c>
      <c r="E112" s="21" t="s">
        <v>33</v>
      </c>
      <c r="F112" s="79">
        <v>70</v>
      </c>
      <c r="G112" s="21" t="s">
        <v>222</v>
      </c>
      <c r="H112" s="31">
        <v>44018</v>
      </c>
      <c r="I112" s="31">
        <v>44027</v>
      </c>
      <c r="J112" s="27">
        <f t="shared" si="1"/>
        <v>9</v>
      </c>
      <c r="K112" s="28" t="s">
        <v>329</v>
      </c>
      <c r="L112" s="607" t="s">
        <v>389</v>
      </c>
      <c r="M112" s="264">
        <v>5680</v>
      </c>
      <c r="O112" s="221"/>
      <c r="V112" s="281"/>
      <c r="W112" s="281"/>
      <c r="X112" s="280"/>
      <c r="Y112" s="280"/>
      <c r="Z112" s="280"/>
      <c r="AA112" s="280"/>
      <c r="AB112" s="280"/>
      <c r="AC112" s="280"/>
      <c r="AD112" s="280"/>
      <c r="AE112" s="280"/>
      <c r="AF112" s="294"/>
      <c r="AG112" s="280"/>
      <c r="AH112" s="302"/>
      <c r="AI112" s="115"/>
      <c r="AL112" s="115"/>
      <c r="AM112" s="115"/>
      <c r="AN112" s="303"/>
      <c r="AO112" s="115"/>
    </row>
    <row r="113" ht="18" customHeight="1" spans="1:41">
      <c r="A113" s="246"/>
      <c r="B113" s="247"/>
      <c r="C113" s="156"/>
      <c r="D113" s="247"/>
      <c r="E113" s="247"/>
      <c r="F113" s="247"/>
      <c r="G113" s="248"/>
      <c r="H113" s="249"/>
      <c r="I113" s="266"/>
      <c r="J113" s="185"/>
      <c r="K113" s="247"/>
      <c r="L113" s="267"/>
      <c r="M113" s="181"/>
      <c r="O113" s="221"/>
      <c r="P113" s="263"/>
      <c r="V113" s="281"/>
      <c r="W113" s="281"/>
      <c r="X113" s="280"/>
      <c r="Y113" s="280"/>
      <c r="Z113" s="280"/>
      <c r="AA113" s="280"/>
      <c r="AB113" s="280"/>
      <c r="AC113" s="280"/>
      <c r="AD113" s="280"/>
      <c r="AE113" s="280"/>
      <c r="AF113" s="294"/>
      <c r="AG113" s="280"/>
      <c r="AH113" s="302"/>
      <c r="AI113" s="115"/>
      <c r="AL113" s="115"/>
      <c r="AM113" s="115"/>
      <c r="AN113" s="303"/>
      <c r="AO113" s="115"/>
    </row>
    <row r="114" ht="16.5" customHeight="1" spans="1:41">
      <c r="A114" s="250" t="s">
        <v>390</v>
      </c>
      <c r="B114" s="250"/>
      <c r="C114" s="84"/>
      <c r="D114" s="84"/>
      <c r="E114" s="84"/>
      <c r="F114" s="84"/>
      <c r="G114" s="84"/>
      <c r="H114" s="84"/>
      <c r="I114" s="84"/>
      <c r="J114" s="84">
        <f>SUM(J50:J112)</f>
        <v>145</v>
      </c>
      <c r="K114" s="84"/>
      <c r="L114" s="268"/>
      <c r="M114" s="269">
        <f>SUM(M50:M112)</f>
        <v>1027234</v>
      </c>
      <c r="O114" s="221"/>
      <c r="P114" s="263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94"/>
      <c r="AG114" s="280"/>
      <c r="AH114" s="302"/>
      <c r="AI114" s="263"/>
      <c r="AL114" s="115"/>
      <c r="AM114" s="115"/>
      <c r="AN114" s="303"/>
      <c r="AO114" s="115"/>
    </row>
    <row r="115" ht="19.5" customHeight="1" spans="1:41">
      <c r="A115" s="246"/>
      <c r="B115" s="251"/>
      <c r="C115" s="251"/>
      <c r="D115" s="251"/>
      <c r="E115" s="251"/>
      <c r="F115" s="252"/>
      <c r="G115" s="251"/>
      <c r="H115" s="253"/>
      <c r="I115" s="253"/>
      <c r="J115" s="270">
        <f>SUM(J114+J47)</f>
        <v>275</v>
      </c>
      <c r="K115" s="271"/>
      <c r="L115" s="272"/>
      <c r="M115" s="273">
        <f>SUM(M114+M47)</f>
        <v>1441871</v>
      </c>
      <c r="O115" s="221"/>
      <c r="P115" s="263"/>
      <c r="AD115" s="280"/>
      <c r="AE115" s="280"/>
      <c r="AF115" s="294"/>
      <c r="AG115" s="280"/>
      <c r="AH115" s="302"/>
      <c r="AI115" s="115"/>
      <c r="AL115" s="115"/>
      <c r="AM115" s="115"/>
      <c r="AN115" s="303"/>
      <c r="AO115" s="115"/>
    </row>
    <row r="116" spans="1:41">
      <c r="A116" s="246"/>
      <c r="B116" s="254"/>
      <c r="C116" s="254"/>
      <c r="D116" s="254"/>
      <c r="E116" s="247"/>
      <c r="F116" s="254"/>
      <c r="G116" s="254"/>
      <c r="H116" s="255"/>
      <c r="I116" s="255"/>
      <c r="J116" s="274"/>
      <c r="K116" s="254"/>
      <c r="L116" s="275"/>
      <c r="M116" s="276"/>
      <c r="O116" s="221"/>
      <c r="AD116" s="280"/>
      <c r="AE116" s="280"/>
      <c r="AF116" s="294"/>
      <c r="AG116" s="280"/>
      <c r="AH116" s="302"/>
      <c r="AI116" s="115"/>
      <c r="AL116" s="115"/>
      <c r="AM116" s="115"/>
      <c r="AN116" s="303"/>
      <c r="AO116" s="115"/>
    </row>
    <row r="117" spans="1:41">
      <c r="A117" s="246"/>
      <c r="B117" s="254"/>
      <c r="C117" s="254"/>
      <c r="D117" s="254"/>
      <c r="E117" s="254"/>
      <c r="F117" s="254"/>
      <c r="G117" s="254"/>
      <c r="H117" s="255"/>
      <c r="I117" s="255"/>
      <c r="J117" s="185"/>
      <c r="K117" s="254"/>
      <c r="L117" s="275"/>
      <c r="M117" s="276"/>
      <c r="O117" s="221"/>
      <c r="V117" s="280"/>
      <c r="W117" s="282"/>
      <c r="X117" s="280"/>
      <c r="Y117" s="280"/>
      <c r="Z117" s="280"/>
      <c r="AA117" s="280"/>
      <c r="AB117" s="280"/>
      <c r="AC117" s="280"/>
      <c r="AD117" s="280"/>
      <c r="AE117" s="280"/>
      <c r="AF117" s="294"/>
      <c r="AG117" s="280"/>
      <c r="AH117" s="302"/>
      <c r="AI117" s="115"/>
      <c r="AL117" s="115"/>
      <c r="AM117" s="115"/>
      <c r="AN117" s="303"/>
      <c r="AO117" s="115"/>
    </row>
    <row r="118" spans="1:41">
      <c r="A118" s="246"/>
      <c r="B118" s="254"/>
      <c r="C118" s="254"/>
      <c r="D118" s="254"/>
      <c r="E118" s="254"/>
      <c r="F118" s="254"/>
      <c r="G118" s="254"/>
      <c r="H118" s="255"/>
      <c r="I118" s="255"/>
      <c r="J118" s="274"/>
      <c r="K118" s="254"/>
      <c r="L118" s="275"/>
      <c r="M118" s="276"/>
      <c r="O118" s="221"/>
      <c r="V118" s="280"/>
      <c r="W118" s="282"/>
      <c r="X118" s="280"/>
      <c r="Y118" s="280"/>
      <c r="Z118" s="280"/>
      <c r="AA118" s="280"/>
      <c r="AB118" s="280"/>
      <c r="AC118" s="280"/>
      <c r="AD118" s="280"/>
      <c r="AE118" s="280"/>
      <c r="AF118" s="294"/>
      <c r="AG118" s="280"/>
      <c r="AH118" s="302"/>
      <c r="AI118" s="115"/>
      <c r="AL118" s="115"/>
      <c r="AM118" s="115"/>
      <c r="AN118" s="303"/>
      <c r="AO118" s="115"/>
    </row>
    <row r="119" spans="1:41">
      <c r="A119" s="246"/>
      <c r="B119" s="254"/>
      <c r="C119" s="156"/>
      <c r="D119" s="254"/>
      <c r="E119" s="254"/>
      <c r="F119" s="254"/>
      <c r="G119" s="254"/>
      <c r="H119" s="255"/>
      <c r="I119" s="255"/>
      <c r="J119" s="185"/>
      <c r="K119" s="254"/>
      <c r="L119" s="275"/>
      <c r="M119" s="276"/>
      <c r="O119" s="221"/>
      <c r="V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L119" s="115"/>
      <c r="AM119" s="115"/>
      <c r="AN119" s="303"/>
      <c r="AO119" s="115"/>
    </row>
    <row r="120" spans="1:41">
      <c r="A120" s="246"/>
      <c r="B120" s="254"/>
      <c r="C120" s="254"/>
      <c r="D120" s="254"/>
      <c r="E120" s="254"/>
      <c r="F120" s="254"/>
      <c r="G120" s="254"/>
      <c r="H120" s="255"/>
      <c r="I120" s="255"/>
      <c r="J120" s="274"/>
      <c r="K120" s="254"/>
      <c r="L120" s="275"/>
      <c r="M120" s="276"/>
      <c r="O120" s="221"/>
      <c r="V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L120" s="115"/>
      <c r="AM120" s="115"/>
      <c r="AN120" s="303"/>
      <c r="AO120" s="115"/>
    </row>
    <row r="121" spans="1:41">
      <c r="A121" s="246"/>
      <c r="B121" s="254"/>
      <c r="C121" s="254"/>
      <c r="D121" s="254"/>
      <c r="E121" s="254"/>
      <c r="F121" s="254"/>
      <c r="G121" s="254"/>
      <c r="H121" s="255"/>
      <c r="I121" s="255"/>
      <c r="J121" s="185"/>
      <c r="K121" s="254"/>
      <c r="L121" s="275"/>
      <c r="M121" s="276"/>
      <c r="O121" s="221"/>
      <c r="V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L121" s="115"/>
      <c r="AM121" s="115"/>
      <c r="AN121" s="303"/>
      <c r="AO121" s="115"/>
    </row>
    <row r="122" spans="1:41">
      <c r="A122" s="246"/>
      <c r="B122" s="254"/>
      <c r="C122" s="254"/>
      <c r="D122" s="254"/>
      <c r="E122" s="247"/>
      <c r="F122" s="254"/>
      <c r="G122" s="254"/>
      <c r="H122" s="255"/>
      <c r="I122" s="255"/>
      <c r="J122" s="274"/>
      <c r="K122" s="254"/>
      <c r="L122" s="275"/>
      <c r="M122" s="276"/>
      <c r="O122" s="221"/>
      <c r="V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L122" s="115"/>
      <c r="AM122" s="115"/>
      <c r="AN122" s="303"/>
      <c r="AO122" s="115"/>
    </row>
    <row r="123" spans="1:39">
      <c r="A123" s="246"/>
      <c r="B123" s="254"/>
      <c r="C123" s="254"/>
      <c r="D123" s="254"/>
      <c r="E123" s="254"/>
      <c r="F123" s="254"/>
      <c r="G123" s="254"/>
      <c r="H123" s="255"/>
      <c r="I123" s="255"/>
      <c r="J123" s="185"/>
      <c r="K123" s="254"/>
      <c r="L123" s="275"/>
      <c r="M123" s="276"/>
      <c r="N123" s="277"/>
      <c r="V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L123" s="115"/>
      <c r="AM123" s="115"/>
    </row>
    <row r="124" spans="1:39">
      <c r="A124" s="246"/>
      <c r="B124" s="254"/>
      <c r="C124" s="254"/>
      <c r="D124" s="254"/>
      <c r="E124" s="247"/>
      <c r="F124" s="254"/>
      <c r="G124" s="254"/>
      <c r="H124" s="255"/>
      <c r="I124" s="255"/>
      <c r="J124" s="274"/>
      <c r="K124" s="254"/>
      <c r="L124" s="275"/>
      <c r="M124" s="276"/>
      <c r="V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L124" s="115"/>
      <c r="AM124" s="115"/>
    </row>
    <row r="125" spans="1:39">
      <c r="A125" s="246"/>
      <c r="B125" s="254"/>
      <c r="C125" s="156"/>
      <c r="D125" s="254"/>
      <c r="E125" s="254"/>
      <c r="F125" s="254"/>
      <c r="G125" s="254"/>
      <c r="H125" s="255"/>
      <c r="I125" s="255"/>
      <c r="J125" s="185"/>
      <c r="K125" s="254"/>
      <c r="L125" s="275"/>
      <c r="M125" s="276"/>
      <c r="V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L125" s="115"/>
      <c r="AM125" s="115"/>
    </row>
    <row r="126" spans="1:39">
      <c r="A126" s="246"/>
      <c r="B126" s="254"/>
      <c r="C126" s="254"/>
      <c r="D126" s="254"/>
      <c r="E126" s="254"/>
      <c r="F126" s="254"/>
      <c r="G126" s="254"/>
      <c r="H126" s="255"/>
      <c r="I126" s="255"/>
      <c r="J126" s="274"/>
      <c r="K126" s="254"/>
      <c r="L126" s="275"/>
      <c r="M126" s="276"/>
      <c r="V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L126" s="115"/>
      <c r="AM126" s="115"/>
    </row>
    <row r="127" ht="18.75" customHeight="1" spans="1:39">
      <c r="A127" s="246"/>
      <c r="B127" s="254"/>
      <c r="C127" s="156"/>
      <c r="D127" s="254"/>
      <c r="E127" s="254"/>
      <c r="F127" s="254"/>
      <c r="G127" s="254"/>
      <c r="H127" s="255"/>
      <c r="I127" s="255"/>
      <c r="J127" s="185"/>
      <c r="K127" s="254"/>
      <c r="L127" s="275"/>
      <c r="M127" s="276"/>
      <c r="V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L127" s="115"/>
      <c r="AM127" s="115"/>
    </row>
    <row r="128" spans="1:39">
      <c r="A128" s="246"/>
      <c r="B128" s="254"/>
      <c r="C128" s="254"/>
      <c r="D128" s="254"/>
      <c r="E128" s="254"/>
      <c r="F128" s="254"/>
      <c r="G128" s="254"/>
      <c r="H128" s="255"/>
      <c r="I128" s="255"/>
      <c r="J128" s="274"/>
      <c r="K128" s="254"/>
      <c r="L128" s="275"/>
      <c r="M128" s="276"/>
      <c r="V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L128" s="115"/>
      <c r="AM128" s="115"/>
    </row>
    <row r="129" spans="1:34">
      <c r="A129" s="246"/>
      <c r="B129" s="156"/>
      <c r="C129" s="156"/>
      <c r="D129" s="156"/>
      <c r="E129" s="247"/>
      <c r="F129" s="304"/>
      <c r="G129" s="156"/>
      <c r="H129" s="305"/>
      <c r="I129" s="305"/>
      <c r="J129" s="185"/>
      <c r="K129" s="156"/>
      <c r="L129" s="267"/>
      <c r="M129" s="342"/>
      <c r="V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</row>
    <row r="130" ht="15.75" customHeight="1" spans="1:34">
      <c r="A130" s="246"/>
      <c r="B130" s="156"/>
      <c r="C130" s="156"/>
      <c r="D130" s="156"/>
      <c r="E130" s="156"/>
      <c r="F130" s="156"/>
      <c r="G130" s="156"/>
      <c r="H130" s="305"/>
      <c r="I130" s="305"/>
      <c r="J130" s="274"/>
      <c r="K130" s="156"/>
      <c r="L130" s="267"/>
      <c r="M130" s="342"/>
      <c r="V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</row>
    <row r="131" spans="1:34">
      <c r="A131" s="246"/>
      <c r="B131" s="156"/>
      <c r="C131" s="156"/>
      <c r="D131" s="156"/>
      <c r="E131" s="156"/>
      <c r="F131" s="156"/>
      <c r="G131" s="156"/>
      <c r="H131" s="305"/>
      <c r="I131" s="305"/>
      <c r="J131" s="185"/>
      <c r="K131" s="156"/>
      <c r="L131" s="267"/>
      <c r="M131" s="342"/>
      <c r="V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</row>
    <row r="132" spans="1:34">
      <c r="A132" s="246"/>
      <c r="B132" s="131"/>
      <c r="C132" s="156"/>
      <c r="D132" s="158"/>
      <c r="E132" s="247"/>
      <c r="F132" s="131"/>
      <c r="G132" s="156"/>
      <c r="H132" s="306"/>
      <c r="I132" s="306"/>
      <c r="J132" s="274"/>
      <c r="K132" s="131"/>
      <c r="L132" s="267"/>
      <c r="M132" s="342"/>
      <c r="V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</row>
    <row r="133" spans="1:42">
      <c r="A133" s="246"/>
      <c r="B133" s="131"/>
      <c r="C133" s="156"/>
      <c r="D133" s="158"/>
      <c r="E133" s="247"/>
      <c r="F133" s="131"/>
      <c r="G133" s="156"/>
      <c r="H133" s="306"/>
      <c r="I133" s="306"/>
      <c r="J133" s="185"/>
      <c r="K133" s="131"/>
      <c r="L133" s="267"/>
      <c r="M133" s="342"/>
      <c r="V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L133" s="300"/>
      <c r="AM133" s="300"/>
      <c r="AN133" s="300"/>
      <c r="AO133" s="300"/>
      <c r="AP133" s="300"/>
    </row>
    <row r="134" spans="1:43">
      <c r="A134" s="246"/>
      <c r="B134" s="131"/>
      <c r="C134" s="156"/>
      <c r="D134" s="158"/>
      <c r="E134" s="131"/>
      <c r="F134" s="131"/>
      <c r="G134" s="156"/>
      <c r="H134" s="306"/>
      <c r="I134" s="306"/>
      <c r="J134" s="274"/>
      <c r="K134" s="131"/>
      <c r="L134" s="267"/>
      <c r="M134" s="342"/>
      <c r="V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L134" s="302"/>
      <c r="AM134" s="367"/>
      <c r="AQ134" s="115"/>
    </row>
    <row r="135" spans="1:43">
      <c r="A135" s="246"/>
      <c r="B135" s="131"/>
      <c r="C135" s="156"/>
      <c r="D135" s="158"/>
      <c r="E135" s="131"/>
      <c r="F135" s="131"/>
      <c r="G135" s="156"/>
      <c r="H135" s="306"/>
      <c r="I135" s="306"/>
      <c r="J135" s="185"/>
      <c r="K135" s="131"/>
      <c r="L135" s="267"/>
      <c r="M135" s="342"/>
      <c r="V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L135" s="302"/>
      <c r="AM135" s="367"/>
      <c r="AQ135" s="115"/>
    </row>
    <row r="136" spans="1:34">
      <c r="A136" s="246"/>
      <c r="B136" s="131"/>
      <c r="C136" s="156"/>
      <c r="D136" s="158"/>
      <c r="E136" s="131"/>
      <c r="F136" s="131"/>
      <c r="G136" s="156"/>
      <c r="H136" s="306"/>
      <c r="I136" s="306"/>
      <c r="J136" s="274"/>
      <c r="K136" s="131"/>
      <c r="L136" s="267"/>
      <c r="M136" s="342"/>
      <c r="V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</row>
    <row r="137" spans="1:43">
      <c r="A137" s="246"/>
      <c r="B137" s="247"/>
      <c r="C137" s="156"/>
      <c r="D137" s="307"/>
      <c r="E137" s="247"/>
      <c r="F137" s="308"/>
      <c r="G137" s="309"/>
      <c r="H137" s="309"/>
      <c r="I137" s="309"/>
      <c r="J137" s="185"/>
      <c r="K137" s="343"/>
      <c r="L137" s="267"/>
      <c r="M137" s="181"/>
      <c r="V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L137" s="294"/>
      <c r="AM137" s="368"/>
      <c r="AP137" s="115"/>
      <c r="AQ137" s="115"/>
    </row>
    <row r="138" spans="1:43">
      <c r="A138" s="246"/>
      <c r="B138" s="247"/>
      <c r="C138" s="310"/>
      <c r="D138" s="307"/>
      <c r="E138" s="247"/>
      <c r="F138" s="308"/>
      <c r="G138" s="309"/>
      <c r="H138" s="309"/>
      <c r="I138" s="309"/>
      <c r="J138" s="274"/>
      <c r="K138" s="343"/>
      <c r="L138" s="267"/>
      <c r="M138" s="181"/>
      <c r="V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L138" s="294"/>
      <c r="AM138" s="368"/>
      <c r="AP138" s="115"/>
      <c r="AQ138" s="115"/>
    </row>
    <row r="139" spans="1:43">
      <c r="A139" s="246"/>
      <c r="B139" s="247"/>
      <c r="C139" s="156"/>
      <c r="D139" s="307"/>
      <c r="E139" s="247"/>
      <c r="F139" s="311"/>
      <c r="G139" s="309"/>
      <c r="H139" s="309"/>
      <c r="I139" s="309"/>
      <c r="J139" s="185"/>
      <c r="K139" s="343"/>
      <c r="L139" s="344"/>
      <c r="M139" s="345"/>
      <c r="V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L139" s="294"/>
      <c r="AM139" s="368"/>
      <c r="AP139" s="115"/>
      <c r="AQ139" s="115"/>
    </row>
    <row r="140" spans="1:43">
      <c r="A140" s="246"/>
      <c r="B140" s="247"/>
      <c r="C140" s="156"/>
      <c r="D140" s="307"/>
      <c r="E140" s="247"/>
      <c r="F140" s="308"/>
      <c r="G140" s="309"/>
      <c r="H140" s="309"/>
      <c r="I140" s="309"/>
      <c r="J140" s="274"/>
      <c r="K140" s="343"/>
      <c r="L140" s="346"/>
      <c r="M140" s="345"/>
      <c r="V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L140" s="294"/>
      <c r="AM140" s="369"/>
      <c r="AP140" s="115"/>
      <c r="AQ140" s="115"/>
    </row>
    <row r="141" spans="1:43">
      <c r="A141" s="246"/>
      <c r="B141" s="247"/>
      <c r="C141" s="156"/>
      <c r="D141" s="307"/>
      <c r="E141" s="247"/>
      <c r="F141" s="308"/>
      <c r="G141" s="309"/>
      <c r="H141" s="309"/>
      <c r="I141" s="309"/>
      <c r="J141" s="185"/>
      <c r="K141" s="343"/>
      <c r="L141" s="347"/>
      <c r="M141" s="345"/>
      <c r="V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L141" s="294"/>
      <c r="AM141" s="369"/>
      <c r="AP141" s="115"/>
      <c r="AQ141" s="115"/>
    </row>
    <row r="142" spans="1:43">
      <c r="A142" s="246"/>
      <c r="B142" s="247"/>
      <c r="C142" s="156"/>
      <c r="D142" s="307"/>
      <c r="E142" s="247"/>
      <c r="F142" s="308"/>
      <c r="G142" s="309"/>
      <c r="H142" s="309"/>
      <c r="I142" s="309"/>
      <c r="J142" s="274"/>
      <c r="K142" s="343"/>
      <c r="L142" s="347"/>
      <c r="M142" s="345"/>
      <c r="V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L142" s="294"/>
      <c r="AM142" s="369"/>
      <c r="AP142" s="115"/>
      <c r="AQ142" s="115"/>
    </row>
    <row r="143" spans="1:43">
      <c r="A143" s="246"/>
      <c r="B143" s="247"/>
      <c r="C143" s="156"/>
      <c r="D143" s="158"/>
      <c r="E143" s="247"/>
      <c r="F143" s="308"/>
      <c r="G143" s="309"/>
      <c r="H143" s="309"/>
      <c r="I143" s="309"/>
      <c r="J143" s="185"/>
      <c r="K143" s="343"/>
      <c r="L143" s="347"/>
      <c r="M143" s="342"/>
      <c r="V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L143" s="302"/>
      <c r="AM143" s="370"/>
      <c r="AN143" s="371"/>
      <c r="AO143" s="371"/>
      <c r="AP143" s="372"/>
      <c r="AQ143" s="115"/>
    </row>
    <row r="144" spans="1:43">
      <c r="A144" s="246"/>
      <c r="B144" s="247"/>
      <c r="C144" s="156"/>
      <c r="D144" s="307"/>
      <c r="E144" s="247"/>
      <c r="F144" s="308"/>
      <c r="G144" s="309"/>
      <c r="H144" s="309"/>
      <c r="I144" s="309"/>
      <c r="J144" s="274"/>
      <c r="K144" s="343"/>
      <c r="L144" s="347"/>
      <c r="M144" s="342"/>
      <c r="V144" s="161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15"/>
      <c r="AL144" s="302"/>
      <c r="AM144" s="370"/>
      <c r="AN144" s="371"/>
      <c r="AO144" s="371"/>
      <c r="AP144" s="372"/>
      <c r="AQ144" s="115"/>
    </row>
    <row r="145" spans="1:42">
      <c r="A145" s="246"/>
      <c r="B145" s="247"/>
      <c r="C145" s="156"/>
      <c r="D145" s="307"/>
      <c r="E145" s="247"/>
      <c r="F145" s="308"/>
      <c r="G145" s="309"/>
      <c r="H145" s="309"/>
      <c r="I145" s="309"/>
      <c r="J145" s="185"/>
      <c r="K145" s="343"/>
      <c r="L145" s="347"/>
      <c r="M145" s="342"/>
      <c r="V145" s="161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15"/>
      <c r="AL145" s="300"/>
      <c r="AM145" s="300"/>
      <c r="AN145" s="300"/>
      <c r="AO145" s="300"/>
      <c r="AP145" s="300"/>
    </row>
    <row r="146" spans="1:35">
      <c r="A146" s="246"/>
      <c r="B146" s="247"/>
      <c r="C146" s="156"/>
      <c r="D146" s="307"/>
      <c r="E146" s="247"/>
      <c r="F146" s="308"/>
      <c r="G146" s="309"/>
      <c r="H146" s="309"/>
      <c r="I146" s="309"/>
      <c r="J146" s="274"/>
      <c r="K146" s="343"/>
      <c r="L146" s="347"/>
      <c r="M146" s="342"/>
      <c r="V146" s="161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15"/>
    </row>
    <row r="147" spans="1:35">
      <c r="A147" s="246"/>
      <c r="B147" s="247"/>
      <c r="C147" s="156"/>
      <c r="D147" s="307"/>
      <c r="E147" s="247"/>
      <c r="F147" s="308"/>
      <c r="G147" s="309"/>
      <c r="H147" s="309"/>
      <c r="I147" s="309"/>
      <c r="J147" s="185"/>
      <c r="K147" s="343"/>
      <c r="L147" s="347"/>
      <c r="M147" s="342"/>
      <c r="V147" s="282"/>
      <c r="AG147" s="282"/>
      <c r="AI147" s="115"/>
    </row>
    <row r="148" spans="1:35">
      <c r="A148" s="246"/>
      <c r="B148" s="247"/>
      <c r="C148" s="156"/>
      <c r="D148" s="307"/>
      <c r="E148" s="247"/>
      <c r="F148" s="308"/>
      <c r="G148" s="309"/>
      <c r="H148" s="309"/>
      <c r="I148" s="309"/>
      <c r="J148" s="274"/>
      <c r="K148" s="343"/>
      <c r="L148" s="347"/>
      <c r="M148" s="342"/>
      <c r="O148" s="115"/>
      <c r="P148" s="115"/>
      <c r="U148" s="361"/>
      <c r="V148" s="362"/>
      <c r="X148" s="363"/>
      <c r="Y148" s="363"/>
      <c r="Z148" s="363"/>
      <c r="AA148" s="363"/>
      <c r="AB148" s="363"/>
      <c r="AC148" s="363"/>
      <c r="AD148" s="363"/>
      <c r="AE148" s="363"/>
      <c r="AF148" s="363"/>
      <c r="AG148" s="363"/>
      <c r="AH148" s="363"/>
      <c r="AI148" s="115"/>
    </row>
    <row r="149" spans="1:35">
      <c r="A149" s="246"/>
      <c r="B149" s="247"/>
      <c r="C149" s="156"/>
      <c r="D149" s="307"/>
      <c r="E149" s="247"/>
      <c r="F149" s="308"/>
      <c r="G149" s="309"/>
      <c r="H149" s="309"/>
      <c r="I149" s="309"/>
      <c r="J149" s="185"/>
      <c r="K149" s="343"/>
      <c r="L149" s="347"/>
      <c r="M149" s="342"/>
      <c r="O149" s="115"/>
      <c r="P149" s="115"/>
      <c r="U149" s="361"/>
      <c r="V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115"/>
    </row>
    <row r="150" spans="1:35">
      <c r="A150" s="246"/>
      <c r="B150" s="247"/>
      <c r="C150" s="156"/>
      <c r="D150" s="307"/>
      <c r="E150" s="247"/>
      <c r="F150" s="308"/>
      <c r="G150" s="309"/>
      <c r="H150" s="309"/>
      <c r="I150" s="309"/>
      <c r="J150" s="274"/>
      <c r="K150" s="343"/>
      <c r="L150" s="347"/>
      <c r="M150" s="342"/>
      <c r="O150" s="115"/>
      <c r="P150" s="115"/>
      <c r="U150" s="361"/>
      <c r="V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94"/>
      <c r="AI150" s="115"/>
    </row>
    <row r="151" spans="1:35">
      <c r="A151" s="246"/>
      <c r="B151" s="247"/>
      <c r="C151" s="156"/>
      <c r="D151" s="307"/>
      <c r="E151" s="247"/>
      <c r="F151" s="308"/>
      <c r="G151" s="309"/>
      <c r="H151" s="309"/>
      <c r="I151" s="309"/>
      <c r="J151" s="185"/>
      <c r="K151" s="343"/>
      <c r="L151" s="347"/>
      <c r="M151" s="342"/>
      <c r="O151" s="115"/>
      <c r="P151" s="115"/>
      <c r="V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94"/>
      <c r="AI151" s="115"/>
    </row>
    <row r="152" spans="1:35">
      <c r="A152" s="246"/>
      <c r="B152" s="247"/>
      <c r="C152" s="156"/>
      <c r="D152" s="307"/>
      <c r="E152" s="247"/>
      <c r="F152" s="308"/>
      <c r="G152" s="309"/>
      <c r="H152" s="309"/>
      <c r="I152" s="309"/>
      <c r="J152" s="274"/>
      <c r="K152" s="343"/>
      <c r="L152" s="347"/>
      <c r="M152" s="342"/>
      <c r="O152" s="115"/>
      <c r="P152" s="115"/>
      <c r="U152" s="364"/>
      <c r="V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94"/>
      <c r="AI152" s="115"/>
    </row>
    <row r="153" spans="1:35">
      <c r="A153" s="246"/>
      <c r="B153" s="247"/>
      <c r="C153" s="156"/>
      <c r="D153" s="307"/>
      <c r="E153" s="247"/>
      <c r="F153" s="308"/>
      <c r="G153" s="309"/>
      <c r="H153" s="309"/>
      <c r="I153" s="309"/>
      <c r="J153" s="185"/>
      <c r="K153" s="131"/>
      <c r="L153" s="347"/>
      <c r="M153" s="342"/>
      <c r="O153" s="115"/>
      <c r="U153" s="364"/>
      <c r="V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94"/>
      <c r="AI153" s="115"/>
    </row>
    <row r="154" spans="1:35">
      <c r="A154" s="246"/>
      <c r="B154" s="131"/>
      <c r="C154" s="156"/>
      <c r="D154" s="131"/>
      <c r="E154" s="131"/>
      <c r="F154" s="131"/>
      <c r="G154" s="309"/>
      <c r="H154" s="312"/>
      <c r="I154" s="309"/>
      <c r="J154" s="274"/>
      <c r="K154" s="131"/>
      <c r="L154" s="267"/>
      <c r="M154" s="342"/>
      <c r="O154" s="115"/>
      <c r="P154" s="115"/>
      <c r="U154" s="364"/>
      <c r="V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94"/>
      <c r="AI154" s="115"/>
    </row>
    <row r="155" spans="1:35">
      <c r="A155" s="246"/>
      <c r="B155" s="313"/>
      <c r="C155" s="314"/>
      <c r="D155" s="315"/>
      <c r="E155" s="316"/>
      <c r="F155" s="317"/>
      <c r="G155" s="313"/>
      <c r="H155" s="318"/>
      <c r="I155" s="318"/>
      <c r="J155" s="270"/>
      <c r="K155" s="313"/>
      <c r="L155" s="348"/>
      <c r="M155" s="349"/>
      <c r="O155" s="115"/>
      <c r="U155" s="364"/>
      <c r="V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94"/>
      <c r="AI155" s="115"/>
    </row>
    <row r="156" spans="1:35">
      <c r="A156" s="246"/>
      <c r="B156" s="313"/>
      <c r="C156" s="314"/>
      <c r="D156" s="319"/>
      <c r="E156" s="316"/>
      <c r="F156" s="317"/>
      <c r="G156" s="313"/>
      <c r="H156" s="318"/>
      <c r="I156" s="318"/>
      <c r="J156" s="270"/>
      <c r="K156" s="313"/>
      <c r="L156" s="348"/>
      <c r="M156" s="349"/>
      <c r="O156" s="115"/>
      <c r="U156" s="364"/>
      <c r="V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94"/>
      <c r="AI156" s="115"/>
    </row>
    <row r="157" spans="1:35">
      <c r="A157" s="246"/>
      <c r="B157" s="251"/>
      <c r="C157" s="84"/>
      <c r="D157" s="320"/>
      <c r="E157" s="251"/>
      <c r="F157" s="321"/>
      <c r="G157" s="251"/>
      <c r="H157" s="322"/>
      <c r="I157" s="322"/>
      <c r="J157" s="270"/>
      <c r="K157" s="251"/>
      <c r="L157" s="272"/>
      <c r="M157" s="350"/>
      <c r="O157" s="115"/>
      <c r="U157" s="364"/>
      <c r="V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94"/>
      <c r="AI157" s="115"/>
    </row>
    <row r="158" spans="1:35">
      <c r="A158" s="246"/>
      <c r="B158" s="251"/>
      <c r="C158" s="251"/>
      <c r="D158" s="323"/>
      <c r="E158" s="251"/>
      <c r="F158" s="321"/>
      <c r="G158" s="251"/>
      <c r="H158" s="322"/>
      <c r="I158" s="322"/>
      <c r="J158" s="270"/>
      <c r="K158" s="251"/>
      <c r="L158" s="272"/>
      <c r="M158" s="350"/>
      <c r="O158" s="115"/>
      <c r="U158" s="364"/>
      <c r="V158" s="365"/>
      <c r="X158" s="365"/>
      <c r="Y158" s="365"/>
      <c r="Z158" s="365"/>
      <c r="AA158" s="365"/>
      <c r="AB158" s="365"/>
      <c r="AC158" s="365"/>
      <c r="AD158" s="365"/>
      <c r="AE158" s="365"/>
      <c r="AF158" s="365"/>
      <c r="AG158" s="365"/>
      <c r="AH158" s="294"/>
      <c r="AI158" s="115"/>
    </row>
    <row r="159" spans="1:35">
      <c r="A159" s="246"/>
      <c r="B159" s="313"/>
      <c r="C159" s="324"/>
      <c r="D159" s="319"/>
      <c r="E159" s="313"/>
      <c r="F159" s="325"/>
      <c r="G159" s="313"/>
      <c r="H159" s="326"/>
      <c r="I159" s="318"/>
      <c r="J159" s="270"/>
      <c r="K159" s="313"/>
      <c r="L159" s="351"/>
      <c r="M159" s="352"/>
      <c r="O159" s="115"/>
      <c r="P159" s="115"/>
      <c r="U159" s="364"/>
      <c r="V159" s="365"/>
      <c r="X159" s="365"/>
      <c r="Y159" s="365"/>
      <c r="Z159" s="365"/>
      <c r="AA159" s="365"/>
      <c r="AB159" s="365"/>
      <c r="AC159" s="365"/>
      <c r="AD159" s="365"/>
      <c r="AE159" s="365"/>
      <c r="AF159" s="365"/>
      <c r="AG159" s="365"/>
      <c r="AH159" s="294"/>
      <c r="AI159" s="115"/>
    </row>
    <row r="160" spans="1:35">
      <c r="A160" s="246"/>
      <c r="B160" s="313"/>
      <c r="C160" s="84"/>
      <c r="D160" s="327"/>
      <c r="E160" s="313"/>
      <c r="F160" s="317"/>
      <c r="G160" s="313"/>
      <c r="H160" s="318"/>
      <c r="I160" s="318"/>
      <c r="J160" s="270"/>
      <c r="K160" s="313"/>
      <c r="L160" s="351"/>
      <c r="M160" s="349"/>
      <c r="O160" s="115"/>
      <c r="U160" s="364"/>
      <c r="V160" s="365"/>
      <c r="X160" s="365"/>
      <c r="Y160" s="365"/>
      <c r="Z160" s="365"/>
      <c r="AA160" s="365"/>
      <c r="AB160" s="365"/>
      <c r="AC160" s="365"/>
      <c r="AD160" s="365"/>
      <c r="AE160" s="365"/>
      <c r="AF160" s="365"/>
      <c r="AG160" s="365"/>
      <c r="AH160" s="294"/>
      <c r="AI160" s="115"/>
    </row>
    <row r="161" spans="1:21">
      <c r="A161" s="246"/>
      <c r="B161" s="313"/>
      <c r="C161" s="324"/>
      <c r="D161" s="319"/>
      <c r="E161" s="313"/>
      <c r="F161" s="317"/>
      <c r="G161" s="313"/>
      <c r="H161" s="326"/>
      <c r="I161" s="326"/>
      <c r="J161" s="270"/>
      <c r="K161" s="313"/>
      <c r="L161" s="351"/>
      <c r="M161" s="349"/>
      <c r="O161" s="115"/>
      <c r="P161" s="115"/>
      <c r="U161" s="364"/>
    </row>
    <row r="162" spans="1:21">
      <c r="A162" s="246"/>
      <c r="B162" s="328"/>
      <c r="C162" s="329"/>
      <c r="D162" s="323"/>
      <c r="E162" s="251"/>
      <c r="F162" s="321"/>
      <c r="G162" s="251"/>
      <c r="H162" s="330"/>
      <c r="I162" s="330"/>
      <c r="J162" s="270"/>
      <c r="K162" s="251"/>
      <c r="L162" s="272"/>
      <c r="M162" s="353"/>
      <c r="O162" s="115"/>
      <c r="P162" s="115"/>
      <c r="U162" s="366"/>
    </row>
    <row r="163" spans="1:21">
      <c r="A163" s="246"/>
      <c r="B163" s="251"/>
      <c r="C163" s="251"/>
      <c r="D163" s="323"/>
      <c r="E163" s="251"/>
      <c r="F163" s="321"/>
      <c r="G163" s="251"/>
      <c r="H163" s="330"/>
      <c r="I163" s="330"/>
      <c r="J163" s="270"/>
      <c r="K163" s="251"/>
      <c r="L163" s="354"/>
      <c r="M163" s="353"/>
      <c r="O163" s="115"/>
      <c r="P163" s="263"/>
      <c r="U163" s="366"/>
    </row>
    <row r="164" spans="1:21">
      <c r="A164" s="246"/>
      <c r="B164" s="313"/>
      <c r="C164" s="331"/>
      <c r="D164" s="319"/>
      <c r="E164" s="313"/>
      <c r="F164" s="317"/>
      <c r="G164" s="313"/>
      <c r="H164" s="326"/>
      <c r="I164" s="326"/>
      <c r="J164" s="270"/>
      <c r="K164" s="313"/>
      <c r="L164" s="348"/>
      <c r="M164" s="349"/>
      <c r="O164" s="115"/>
      <c r="P164" s="263"/>
      <c r="U164" s="366"/>
    </row>
    <row r="165" spans="1:13">
      <c r="A165" s="246"/>
      <c r="B165" s="313"/>
      <c r="C165" s="331"/>
      <c r="D165" s="319"/>
      <c r="E165" s="313"/>
      <c r="F165" s="317"/>
      <c r="G165" s="313"/>
      <c r="H165" s="332"/>
      <c r="I165" s="332"/>
      <c r="J165" s="270"/>
      <c r="K165" s="313"/>
      <c r="L165" s="348"/>
      <c r="M165" s="349"/>
    </row>
    <row r="166" spans="1:13">
      <c r="A166" s="246"/>
      <c r="B166" s="313"/>
      <c r="C166" s="331"/>
      <c r="D166" s="319"/>
      <c r="E166" s="313"/>
      <c r="F166" s="317"/>
      <c r="G166" s="313"/>
      <c r="H166" s="332"/>
      <c r="I166" s="332"/>
      <c r="J166" s="270"/>
      <c r="K166" s="313"/>
      <c r="L166" s="351"/>
      <c r="M166" s="349"/>
    </row>
    <row r="167" spans="1:13">
      <c r="A167" s="246"/>
      <c r="B167" s="313"/>
      <c r="C167" s="314"/>
      <c r="D167" s="319"/>
      <c r="E167" s="316"/>
      <c r="F167" s="317"/>
      <c r="G167" s="313"/>
      <c r="H167" s="326"/>
      <c r="I167" s="326"/>
      <c r="J167" s="270"/>
      <c r="K167" s="313"/>
      <c r="L167" s="351"/>
      <c r="M167" s="349"/>
    </row>
    <row r="168" spans="1:13">
      <c r="A168" s="246"/>
      <c r="B168" s="313"/>
      <c r="C168" s="333"/>
      <c r="D168" s="319"/>
      <c r="E168" s="313"/>
      <c r="F168" s="325"/>
      <c r="G168" s="313"/>
      <c r="H168" s="318"/>
      <c r="I168" s="318"/>
      <c r="J168" s="270"/>
      <c r="K168" s="313"/>
      <c r="L168" s="351"/>
      <c r="M168" s="349"/>
    </row>
    <row r="169" spans="1:13">
      <c r="A169" s="246"/>
      <c r="B169" s="313"/>
      <c r="C169" s="314"/>
      <c r="D169" s="319"/>
      <c r="E169" s="316"/>
      <c r="F169" s="317"/>
      <c r="G169" s="313"/>
      <c r="H169" s="326"/>
      <c r="I169" s="326"/>
      <c r="J169" s="270"/>
      <c r="K169" s="313"/>
      <c r="L169" s="351"/>
      <c r="M169" s="349"/>
    </row>
    <row r="170" spans="1:13">
      <c r="A170" s="334"/>
      <c r="B170" s="335"/>
      <c r="C170" s="335"/>
      <c r="D170" s="336"/>
      <c r="E170" s="337"/>
      <c r="F170" s="338"/>
      <c r="G170" s="339"/>
      <c r="H170" s="340"/>
      <c r="I170" s="340"/>
      <c r="J170" s="270"/>
      <c r="K170" s="355"/>
      <c r="L170" s="356"/>
      <c r="M170" s="357"/>
    </row>
    <row r="171" spans="1:13">
      <c r="A171" s="250"/>
      <c r="B171" s="250"/>
      <c r="C171" s="250"/>
      <c r="D171" s="341"/>
      <c r="E171" s="250"/>
      <c r="F171" s="250"/>
      <c r="G171" s="250"/>
      <c r="H171" s="250"/>
      <c r="I171" s="250"/>
      <c r="J171" s="358"/>
      <c r="K171" s="250"/>
      <c r="L171" s="359"/>
      <c r="M171" s="360"/>
    </row>
    <row r="172" spans="3:13">
      <c r="C172" s="250"/>
      <c r="D172" s="341"/>
      <c r="E172" s="250"/>
      <c r="F172" s="250"/>
      <c r="G172" s="250"/>
      <c r="H172" s="250"/>
      <c r="I172" s="250"/>
      <c r="J172" s="358"/>
      <c r="K172" s="250"/>
      <c r="L172" s="359"/>
      <c r="M172" s="360"/>
    </row>
    <row r="173" spans="1:13">
      <c r="A173" s="250"/>
      <c r="B173" s="250"/>
      <c r="C173" s="250"/>
      <c r="D173" s="341"/>
      <c r="E173" s="250"/>
      <c r="F173" s="250"/>
      <c r="G173" s="250"/>
      <c r="H173" s="250"/>
      <c r="I173" s="250"/>
      <c r="J173" s="250"/>
      <c r="K173" s="250"/>
      <c r="L173" s="359"/>
      <c r="M173" s="250"/>
    </row>
    <row r="174" spans="1:13">
      <c r="A174" s="250"/>
      <c r="B174" s="250"/>
      <c r="C174" s="250"/>
      <c r="D174" s="341"/>
      <c r="E174" s="250"/>
      <c r="F174" s="250"/>
      <c r="G174" s="250"/>
      <c r="H174" s="250"/>
      <c r="I174" s="250"/>
      <c r="J174" s="250"/>
      <c r="K174" s="250"/>
      <c r="L174" s="359"/>
      <c r="M174" s="250"/>
    </row>
    <row r="175" spans="1:13">
      <c r="A175" s="250"/>
      <c r="B175" s="250"/>
      <c r="C175" s="250"/>
      <c r="D175" s="341"/>
      <c r="E175" s="250"/>
      <c r="F175" s="250"/>
      <c r="G175" s="250"/>
      <c r="H175" s="250"/>
      <c r="I175" s="250"/>
      <c r="J175" s="250"/>
      <c r="K175" s="250"/>
      <c r="L175" s="359"/>
      <c r="M175" s="250"/>
    </row>
    <row r="176" spans="1:13">
      <c r="A176" s="250"/>
      <c r="B176" s="250"/>
      <c r="C176" s="250"/>
      <c r="D176" s="341"/>
      <c r="E176" s="250"/>
      <c r="F176" s="250"/>
      <c r="G176" s="250"/>
      <c r="H176" s="250"/>
      <c r="I176" s="250"/>
      <c r="J176" s="250"/>
      <c r="K176" s="250"/>
      <c r="L176" s="359"/>
      <c r="M176" s="250"/>
    </row>
    <row r="177" spans="1:13">
      <c r="A177" s="250"/>
      <c r="B177" s="250"/>
      <c r="C177" s="250"/>
      <c r="D177" s="341"/>
      <c r="E177" s="250"/>
      <c r="F177" s="250"/>
      <c r="G177" s="250"/>
      <c r="H177" s="250"/>
      <c r="I177" s="250"/>
      <c r="J177" s="250"/>
      <c r="K177" s="250"/>
      <c r="L177" s="359"/>
      <c r="M177" s="250"/>
    </row>
    <row r="178" spans="1:13">
      <c r="A178" s="250"/>
      <c r="B178" s="250"/>
      <c r="C178" s="250"/>
      <c r="D178" s="341"/>
      <c r="E178" s="250"/>
      <c r="F178" s="250"/>
      <c r="G178" s="250"/>
      <c r="H178" s="250"/>
      <c r="I178" s="250"/>
      <c r="J178" s="250"/>
      <c r="K178" s="250"/>
      <c r="L178" s="359"/>
      <c r="M178" s="250"/>
    </row>
    <row r="179" spans="1:13">
      <c r="A179" s="250"/>
      <c r="B179" s="250"/>
      <c r="C179" s="250"/>
      <c r="D179" s="341"/>
      <c r="E179" s="250"/>
      <c r="F179" s="250"/>
      <c r="G179" s="250"/>
      <c r="H179" s="250"/>
      <c r="I179" s="250"/>
      <c r="J179" s="250"/>
      <c r="K179" s="250"/>
      <c r="L179" s="359"/>
      <c r="M179" s="250"/>
    </row>
    <row r="180" spans="1:13">
      <c r="A180" s="250"/>
      <c r="B180" s="250"/>
      <c r="C180" s="250"/>
      <c r="D180" s="341"/>
      <c r="E180" s="250"/>
      <c r="F180" s="250"/>
      <c r="G180" s="250"/>
      <c r="H180" s="250"/>
      <c r="I180" s="250"/>
      <c r="J180" s="250"/>
      <c r="K180" s="250"/>
      <c r="L180" s="359"/>
      <c r="M180" s="250"/>
    </row>
    <row r="181" spans="1:13">
      <c r="A181" s="250"/>
      <c r="B181" s="250"/>
      <c r="C181" s="250"/>
      <c r="D181" s="341"/>
      <c r="E181" s="250"/>
      <c r="F181" s="250"/>
      <c r="G181" s="250"/>
      <c r="H181" s="250"/>
      <c r="I181" s="250"/>
      <c r="J181" s="250"/>
      <c r="K181" s="250"/>
      <c r="L181" s="359"/>
      <c r="M181" s="250"/>
    </row>
    <row r="182" spans="1:13">
      <c r="A182" s="250"/>
      <c r="B182" s="250"/>
      <c r="C182" s="250"/>
      <c r="D182" s="341"/>
      <c r="E182" s="250"/>
      <c r="F182" s="250"/>
      <c r="G182" s="250"/>
      <c r="H182" s="250"/>
      <c r="I182" s="250"/>
      <c r="J182" s="250"/>
      <c r="K182" s="250"/>
      <c r="L182" s="359"/>
      <c r="M182" s="250"/>
    </row>
    <row r="183" spans="1:13">
      <c r="A183" s="250"/>
      <c r="B183" s="250"/>
      <c r="C183" s="250"/>
      <c r="D183" s="341"/>
      <c r="E183" s="250"/>
      <c r="F183" s="250"/>
      <c r="G183" s="250"/>
      <c r="H183" s="250"/>
      <c r="I183" s="250"/>
      <c r="J183" s="250"/>
      <c r="K183" s="250"/>
      <c r="L183" s="359"/>
      <c r="M183" s="250"/>
    </row>
    <row r="184" spans="1:13">
      <c r="A184" s="250"/>
      <c r="B184" s="250"/>
      <c r="C184" s="250"/>
      <c r="D184" s="341"/>
      <c r="E184" s="250"/>
      <c r="F184" s="250"/>
      <c r="G184" s="250"/>
      <c r="H184" s="250"/>
      <c r="I184" s="250"/>
      <c r="J184" s="250"/>
      <c r="K184" s="250"/>
      <c r="L184" s="359"/>
      <c r="M184" s="250"/>
    </row>
    <row r="185" spans="1:13">
      <c r="A185" s="250"/>
      <c r="B185" s="250"/>
      <c r="C185" s="250"/>
      <c r="D185" s="341"/>
      <c r="E185" s="250"/>
      <c r="F185" s="250"/>
      <c r="G185" s="250"/>
      <c r="H185" s="250"/>
      <c r="I185" s="250"/>
      <c r="J185" s="250"/>
      <c r="K185" s="250"/>
      <c r="L185" s="359"/>
      <c r="M185" s="250"/>
    </row>
    <row r="186" spans="1:13">
      <c r="A186" s="250"/>
      <c r="B186" s="250"/>
      <c r="C186" s="250"/>
      <c r="D186" s="341"/>
      <c r="E186" s="250"/>
      <c r="F186" s="250"/>
      <c r="G186" s="250"/>
      <c r="H186" s="250"/>
      <c r="I186" s="250"/>
      <c r="J186" s="250"/>
      <c r="K186" s="250"/>
      <c r="L186" s="359"/>
      <c r="M186" s="250"/>
    </row>
    <row r="187" spans="1:13">
      <c r="A187" s="250"/>
      <c r="B187" s="250"/>
      <c r="C187" s="250"/>
      <c r="D187" s="341"/>
      <c r="E187" s="250"/>
      <c r="F187" s="250"/>
      <c r="G187" s="250"/>
      <c r="H187" s="250"/>
      <c r="I187" s="250"/>
      <c r="J187" s="250"/>
      <c r="K187" s="250"/>
      <c r="L187" s="359"/>
      <c r="M187" s="250"/>
    </row>
    <row r="188" spans="1:13">
      <c r="A188" s="250"/>
      <c r="B188" s="250"/>
      <c r="C188" s="250"/>
      <c r="D188" s="341"/>
      <c r="E188" s="250"/>
      <c r="F188" s="250"/>
      <c r="G188" s="250"/>
      <c r="H188" s="250"/>
      <c r="I188" s="250"/>
      <c r="J188" s="250"/>
      <c r="K188" s="250"/>
      <c r="L188" s="359"/>
      <c r="M188" s="250"/>
    </row>
    <row r="189" spans="1:13">
      <c r="A189" s="250"/>
      <c r="B189" s="250"/>
      <c r="C189" s="250"/>
      <c r="D189" s="341"/>
      <c r="E189" s="250"/>
      <c r="F189" s="250"/>
      <c r="G189" s="250"/>
      <c r="H189" s="250"/>
      <c r="I189" s="250"/>
      <c r="J189" s="250"/>
      <c r="K189" s="250"/>
      <c r="L189" s="359"/>
      <c r="M189" s="250"/>
    </row>
    <row r="190" spans="1:13">
      <c r="A190" s="250"/>
      <c r="B190" s="250"/>
      <c r="C190" s="250"/>
      <c r="D190" s="341"/>
      <c r="E190" s="250"/>
      <c r="F190" s="250"/>
      <c r="G190" s="250"/>
      <c r="H190" s="250"/>
      <c r="I190" s="250"/>
      <c r="J190" s="250"/>
      <c r="K190" s="250"/>
      <c r="L190" s="359"/>
      <c r="M190" s="250"/>
    </row>
    <row r="191" spans="1:13">
      <c r="A191" s="250"/>
      <c r="B191" s="250"/>
      <c r="C191" s="250"/>
      <c r="D191" s="341"/>
      <c r="E191" s="250"/>
      <c r="F191" s="250"/>
      <c r="G191" s="250"/>
      <c r="H191" s="250"/>
      <c r="I191" s="250"/>
      <c r="J191" s="250"/>
      <c r="K191" s="250"/>
      <c r="L191" s="359"/>
      <c r="M191" s="250"/>
    </row>
    <row r="192" spans="1:13">
      <c r="A192" s="250"/>
      <c r="B192" s="250"/>
      <c r="C192" s="250"/>
      <c r="D192" s="341"/>
      <c r="E192" s="250"/>
      <c r="F192" s="250"/>
      <c r="G192" s="250"/>
      <c r="H192" s="250"/>
      <c r="I192" s="250"/>
      <c r="J192" s="250"/>
      <c r="K192" s="250"/>
      <c r="L192" s="359"/>
      <c r="M192" s="250"/>
    </row>
    <row r="193" spans="1:13">
      <c r="A193" s="250"/>
      <c r="B193" s="250"/>
      <c r="C193" s="250"/>
      <c r="D193" s="341"/>
      <c r="E193" s="250"/>
      <c r="F193" s="250"/>
      <c r="G193" s="250"/>
      <c r="H193" s="250"/>
      <c r="I193" s="250"/>
      <c r="J193" s="250"/>
      <c r="K193" s="250"/>
      <c r="L193" s="359"/>
      <c r="M193" s="250"/>
    </row>
    <row r="194" spans="1:13">
      <c r="A194" s="250"/>
      <c r="B194" s="250"/>
      <c r="C194" s="250"/>
      <c r="D194" s="341"/>
      <c r="E194" s="250"/>
      <c r="F194" s="250"/>
      <c r="G194" s="250"/>
      <c r="H194" s="250"/>
      <c r="I194" s="250"/>
      <c r="J194" s="250"/>
      <c r="K194" s="250"/>
      <c r="L194" s="359"/>
      <c r="M194" s="250"/>
    </row>
    <row r="195" spans="1:13">
      <c r="A195" s="250"/>
      <c r="B195" s="250"/>
      <c r="C195" s="250"/>
      <c r="D195" s="341"/>
      <c r="E195" s="250"/>
      <c r="F195" s="250"/>
      <c r="G195" s="250"/>
      <c r="H195" s="250"/>
      <c r="I195" s="250"/>
      <c r="J195" s="250"/>
      <c r="K195" s="250"/>
      <c r="L195" s="359"/>
      <c r="M195" s="250"/>
    </row>
    <row r="196" spans="1:13">
      <c r="A196" s="250"/>
      <c r="B196" s="250"/>
      <c r="C196" s="250"/>
      <c r="D196" s="341"/>
      <c r="E196" s="250"/>
      <c r="F196" s="250"/>
      <c r="G196" s="250"/>
      <c r="H196" s="250"/>
      <c r="I196" s="250"/>
      <c r="J196" s="250"/>
      <c r="K196" s="250"/>
      <c r="L196" s="359"/>
      <c r="M196" s="250"/>
    </row>
    <row r="197" spans="1:13">
      <c r="A197" s="250"/>
      <c r="B197" s="250"/>
      <c r="C197" s="250"/>
      <c r="D197" s="341"/>
      <c r="E197" s="250"/>
      <c r="F197" s="250"/>
      <c r="G197" s="250"/>
      <c r="H197" s="250"/>
      <c r="I197" s="250"/>
      <c r="J197" s="250"/>
      <c r="K197" s="250"/>
      <c r="L197" s="359"/>
      <c r="M197" s="250"/>
    </row>
    <row r="198" spans="1:13">
      <c r="A198" s="250"/>
      <c r="B198" s="250"/>
      <c r="C198" s="250"/>
      <c r="D198" s="341"/>
      <c r="E198" s="250"/>
      <c r="F198" s="250"/>
      <c r="G198" s="250"/>
      <c r="H198" s="250"/>
      <c r="I198" s="250"/>
      <c r="J198" s="250"/>
      <c r="K198" s="250"/>
      <c r="L198" s="359"/>
      <c r="M198" s="250"/>
    </row>
    <row r="199" spans="1:13">
      <c r="A199" s="250"/>
      <c r="B199" s="250"/>
      <c r="C199" s="250"/>
      <c r="D199" s="341"/>
      <c r="E199" s="250"/>
      <c r="F199" s="250"/>
      <c r="G199" s="250"/>
      <c r="H199" s="250"/>
      <c r="I199" s="250"/>
      <c r="J199" s="250"/>
      <c r="K199" s="250"/>
      <c r="L199" s="359"/>
      <c r="M199" s="250"/>
    </row>
    <row r="200" spans="1:13">
      <c r="A200" s="250"/>
      <c r="B200" s="250"/>
      <c r="C200" s="250"/>
      <c r="D200" s="341"/>
      <c r="E200" s="250"/>
      <c r="F200" s="250"/>
      <c r="G200" s="250"/>
      <c r="H200" s="250"/>
      <c r="I200" s="250"/>
      <c r="J200" s="250"/>
      <c r="K200" s="250"/>
      <c r="L200" s="359"/>
      <c r="M200" s="250"/>
    </row>
    <row r="201" spans="1:13">
      <c r="A201" s="250"/>
      <c r="B201" s="250"/>
      <c r="C201" s="250"/>
      <c r="D201" s="341"/>
      <c r="E201" s="250"/>
      <c r="F201" s="250"/>
      <c r="G201" s="250"/>
      <c r="H201" s="250"/>
      <c r="I201" s="250"/>
      <c r="J201" s="250"/>
      <c r="K201" s="250"/>
      <c r="L201" s="359"/>
      <c r="M201" s="250"/>
    </row>
    <row r="202" spans="1:13">
      <c r="A202" s="250"/>
      <c r="B202" s="250"/>
      <c r="C202" s="250"/>
      <c r="D202" s="341"/>
      <c r="E202" s="250"/>
      <c r="F202" s="250"/>
      <c r="G202" s="250"/>
      <c r="H202" s="250"/>
      <c r="I202" s="250"/>
      <c r="J202" s="250"/>
      <c r="K202" s="250"/>
      <c r="L202" s="359"/>
      <c r="M202" s="250"/>
    </row>
    <row r="203" spans="1:13">
      <c r="A203" s="250"/>
      <c r="B203" s="250"/>
      <c r="C203" s="250"/>
      <c r="D203" s="341"/>
      <c r="E203" s="250"/>
      <c r="F203" s="250"/>
      <c r="G203" s="250"/>
      <c r="H203" s="250"/>
      <c r="I203" s="250"/>
      <c r="J203" s="250"/>
      <c r="K203" s="250"/>
      <c r="L203" s="359"/>
      <c r="M203" s="250"/>
    </row>
    <row r="204" spans="3:3">
      <c r="C204" s="300"/>
    </row>
    <row r="205" spans="3:3">
      <c r="C205" s="300"/>
    </row>
    <row r="206" spans="3:3">
      <c r="C206" s="300"/>
    </row>
    <row r="207" spans="3:3">
      <c r="C207" s="300"/>
    </row>
    <row r="208" spans="3:3">
      <c r="C208" s="300"/>
    </row>
    <row r="209" spans="3:3">
      <c r="C209" s="300"/>
    </row>
    <row r="210" spans="3:3">
      <c r="C210" s="300"/>
    </row>
    <row r="211" spans="3:3">
      <c r="C211" s="300"/>
    </row>
    <row r="212" spans="3:3">
      <c r="C212" s="300"/>
    </row>
    <row r="213" spans="3:3">
      <c r="C213" s="300"/>
    </row>
    <row r="214" spans="3:3">
      <c r="C214" s="300"/>
    </row>
    <row r="215" spans="3:3">
      <c r="C215" s="300"/>
    </row>
    <row r="216" spans="3:3">
      <c r="C216" s="300"/>
    </row>
    <row r="217" spans="3:3">
      <c r="C217" s="300"/>
    </row>
    <row r="218" spans="3:3">
      <c r="C218" s="300"/>
    </row>
    <row r="219" spans="3:3">
      <c r="C219" s="300"/>
    </row>
    <row r="220" spans="3:3">
      <c r="C220" s="300"/>
    </row>
    <row r="221" spans="3:3">
      <c r="C221" s="300"/>
    </row>
    <row r="222" spans="3:3">
      <c r="C222" s="300"/>
    </row>
    <row r="223" spans="3:3">
      <c r="C223" s="300"/>
    </row>
    <row r="224" spans="3:3">
      <c r="C224" s="300"/>
    </row>
    <row r="225" spans="3:3">
      <c r="C225" s="300"/>
    </row>
    <row r="226" spans="3:3">
      <c r="C226" s="300"/>
    </row>
    <row r="227" spans="3:3">
      <c r="C227" s="300"/>
    </row>
    <row r="228" spans="3:3">
      <c r="C228" s="300"/>
    </row>
    <row r="229" spans="3:3">
      <c r="C229" s="300"/>
    </row>
    <row r="230" spans="3:3">
      <c r="C230" s="300"/>
    </row>
    <row r="231" spans="3:3">
      <c r="C231" s="300"/>
    </row>
    <row r="232" spans="3:3">
      <c r="C232" s="300"/>
    </row>
    <row r="233" spans="3:3">
      <c r="C233" s="300"/>
    </row>
    <row r="234" spans="3:3">
      <c r="C234" s="300"/>
    </row>
    <row r="235" spans="3:3">
      <c r="C235" s="300"/>
    </row>
    <row r="236" spans="3:3">
      <c r="C236" s="300"/>
    </row>
    <row r="237" spans="3:3">
      <c r="C237" s="300"/>
    </row>
    <row r="238" spans="3:3">
      <c r="C238" s="300"/>
    </row>
    <row r="239" spans="3:3">
      <c r="C239" s="300"/>
    </row>
    <row r="240" spans="3:3">
      <c r="C240" s="300"/>
    </row>
    <row r="241" spans="3:3">
      <c r="C241" s="300"/>
    </row>
    <row r="242" spans="3:3">
      <c r="C242" s="300"/>
    </row>
    <row r="243" spans="3:3">
      <c r="C243" s="300"/>
    </row>
    <row r="244" spans="3:3">
      <c r="C244" s="300"/>
    </row>
    <row r="245" spans="3:3">
      <c r="C245" s="300"/>
    </row>
    <row r="246" spans="3:3">
      <c r="C246" s="300"/>
    </row>
    <row r="247" spans="3:3">
      <c r="C247" s="300"/>
    </row>
    <row r="248" spans="3:3">
      <c r="C248" s="300"/>
    </row>
    <row r="249" spans="3:3">
      <c r="C249" s="300"/>
    </row>
    <row r="250" spans="3:3">
      <c r="C250" s="300"/>
    </row>
  </sheetData>
  <mergeCells count="3">
    <mergeCell ref="B1:D1"/>
    <mergeCell ref="B2:C2"/>
    <mergeCell ref="A47:D47"/>
  </mergeCells>
  <dataValidations count="41">
    <dataValidation type="list" allowBlank="1" showInputMessage="1" showErrorMessage="1" sqref="C170">
      <formula1>$BB$11:$BB$1481</formula1>
    </dataValidation>
    <dataValidation type="list" allowBlank="1" showInputMessage="1" showErrorMessage="1" sqref="D112">
      <formula1>$BC$11:$BC$1512</formula1>
    </dataValidation>
    <dataValidation type="list" allowBlank="1" showInputMessage="1" showErrorMessage="1" sqref="C30 D31 D32 C33 C66 C67 C68 C139 C140 C141 C142">
      <formula1>$BA$11:$BA$1492</formula1>
    </dataValidation>
    <dataValidation type="list" allowBlank="1" showInputMessage="1" showErrorMessage="1" sqref="C90">
      <formula1>$BC$11:$BC$1473</formula1>
    </dataValidation>
    <dataValidation type="list" allowBlank="1" showInputMessage="1" showErrorMessage="1" sqref="D4">
      <formula1>$BA$11:$BA$1480</formula1>
    </dataValidation>
    <dataValidation type="list" allowBlank="1" showInputMessage="1" showErrorMessage="1" sqref="C48:D48">
      <formula1>$BB$11:$BB$1487</formula1>
    </dataValidation>
    <dataValidation type="list" allowBlank="1" showInputMessage="1" showErrorMessage="1" sqref="D5 C113">
      <formula1>$BA$11:$BA$1475</formula1>
    </dataValidation>
    <dataValidation type="list" allowBlank="1" showInputMessage="1" showErrorMessage="1" sqref="D28 C137">
      <formula1>$BA$11:$BA$1489</formula1>
    </dataValidation>
    <dataValidation type="list" allowBlank="1" showInputMessage="1" showErrorMessage="1" sqref="C106">
      <formula1>$BC$10:$BC$1469</formula1>
    </dataValidation>
    <dataValidation type="list" allowBlank="1" showInputMessage="1" showErrorMessage="1" sqref="C89">
      <formula1>$BC$11:$BC$1472</formula1>
    </dataValidation>
    <dataValidation type="list" allowBlank="1" showInputMessage="1" showErrorMessage="1" sqref="D10 D16 D18 D20 D24 C27 C45 C119 C125 C127 C129 C133 C136 C154">
      <formula1>$BA$11:$BA$1479</formula1>
    </dataValidation>
    <dataValidation type="list" allowBlank="1" showInputMessage="1" showErrorMessage="1" sqref="D74">
      <formula1>$BC$11:$BC$1542</formula1>
    </dataValidation>
    <dataValidation type="list" allowBlank="1" showInputMessage="1" showErrorMessage="1" sqref="D38 C43 C44 C152 C153 C21:C23 C25:C26 C34:C37 C39:C42 C130:C132 C134:C135 C143:C151">
      <formula1>$BA$11:$BA$1493</formula1>
    </dataValidation>
    <dataValidation type="list" allowBlank="1" showInputMessage="1" showErrorMessage="1" sqref="C70">
      <formula1>$BC$11:$BC$1552</formula1>
    </dataValidation>
    <dataValidation type="list" allowBlank="1" showInputMessage="1" showErrorMessage="1" sqref="C54">
      <formula1>$BD$11:$BD$1461</formula1>
    </dataValidation>
    <dataValidation type="list" allowBlank="1" showInputMessage="1" showErrorMessage="1" sqref="C50 D50 D53 C57">
      <formula1>$BD$11:$BD$1472</formula1>
    </dataValidation>
    <dataValidation type="list" allowBlank="1" showInputMessage="1" showErrorMessage="1" sqref="C105">
      <formula1>$BC$10:$BC$1464</formula1>
    </dataValidation>
    <dataValidation type="list" allowBlank="1" showInputMessage="1" showErrorMessage="1" sqref="D51">
      <formula1>$BD$11:$BD$1468</formula1>
    </dataValidation>
    <dataValidation type="list" allowBlank="1" showInputMessage="1" showErrorMessage="1" sqref="D52">
      <formula1>$BC$13:$BC$1517</formula1>
    </dataValidation>
    <dataValidation type="list" allowBlank="1" showInputMessage="1" showErrorMessage="1" sqref="C59 D60 C62 C64">
      <formula1>$BE$11:$BE$1473</formula1>
    </dataValidation>
    <dataValidation type="list" allowBlank="1" showInputMessage="1" showErrorMessage="1" sqref="C63">
      <formula1>$BD$11:$BD$1473</formula1>
    </dataValidation>
    <dataValidation type="list" allowBlank="1" showInputMessage="1" showErrorMessage="1" sqref="C167">
      <formula1>$BC$7:$BC$1334</formula1>
    </dataValidation>
    <dataValidation type="list" allowBlank="1" showInputMessage="1" showErrorMessage="1" sqref="D81">
      <formula1>$BC$11:$BC$1553</formula1>
    </dataValidation>
    <dataValidation type="list" allowBlank="1" showInputMessage="1" showErrorMessage="1" sqref="D69 C73 D75 D76 D88 C71:C72">
      <formula1>$BC$11:$BC$1548</formula1>
    </dataValidation>
    <dataValidation type="list" allowBlank="1" showInputMessage="1" showErrorMessage="1" sqref="C78">
      <formula1>$BC$11:$BC$1554</formula1>
    </dataValidation>
    <dataValidation type="list" allowBlank="1" showInputMessage="1" showErrorMessage="1" sqref="C83 D84">
      <formula1>$BC$11:$BC$1567</formula1>
    </dataValidation>
    <dataValidation type="list" allowBlank="1" showInputMessage="1" showErrorMessage="1" sqref="C82 C85">
      <formula1>$BC$11:$BC$1543</formula1>
    </dataValidation>
    <dataValidation type="list" allowBlank="1" showInputMessage="1" showErrorMessage="1" sqref="C156 D157 C159 C164:C166">
      <formula1>$BC$7:$BC$1336</formula1>
    </dataValidation>
    <dataValidation type="list" allowBlank="1" showInputMessage="1" showErrorMessage="1" sqref="C87">
      <formula1>$BC$11:$BC$1558</formula1>
    </dataValidation>
    <dataValidation type="list" allowBlank="1" showInputMessage="1" showErrorMessage="1" sqref="C100">
      <formula1>$BC$11:$BC$1551</formula1>
    </dataValidation>
    <dataValidation type="list" allowBlank="1" showInputMessage="1" showErrorMessage="1" sqref="C95 D97">
      <formula1>$BC$11:$BC$1550</formula1>
    </dataValidation>
    <dataValidation type="list" allowBlank="1" showInputMessage="1" showErrorMessage="1" sqref="C96">
      <formula1>$BC$11:$BC$1533</formula1>
    </dataValidation>
    <dataValidation type="list" allowBlank="1" showInputMessage="1" showErrorMessage="1" sqref="C99">
      <formula1>$BC$11:$BC$1510</formula1>
    </dataValidation>
    <dataValidation type="list" allowBlank="1" showInputMessage="1" showErrorMessage="1" sqref="C101">
      <formula1>$BC$12:$BC$1531</formula1>
    </dataValidation>
    <dataValidation type="list" allowBlank="1" showInputMessage="1" showErrorMessage="1" sqref="C111">
      <formula1>$BC$11:$BC$1470</formula1>
    </dataValidation>
    <dataValidation type="list" allowBlank="1" showInputMessage="1" showErrorMessage="1" sqref="D102">
      <formula1>$BC$11:$BC$1521</formula1>
    </dataValidation>
    <dataValidation type="list" allowBlank="1" showInputMessage="1" showErrorMessage="1" sqref="C108">
      <formula1>$BD$11:$BD$1506</formula1>
    </dataValidation>
    <dataValidation type="list" allowBlank="1" showInputMessage="1" showErrorMessage="1" sqref="C109">
      <formula1>$BD$11:$BD$1509</formula1>
    </dataValidation>
    <dataValidation type="list" allowBlank="1" showInputMessage="1" showErrorMessage="1" sqref="C115">
      <formula1>$BC$7:$BC$1348</formula1>
    </dataValidation>
    <dataValidation type="list" allowBlank="1" showInputMessage="1" showErrorMessage="1" sqref="D160 C161:C163">
      <formula1>$BC$7:$BC$1335</formula1>
    </dataValidation>
    <dataValidation type="list" allowBlank="1" showInputMessage="1" showErrorMessage="1" sqref="C169">
      <formula1>$BC$7:$BC$1350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H4" sqref="H4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37" t="s">
        <v>201</v>
      </c>
      <c r="C2" s="37" t="s">
        <v>391</v>
      </c>
      <c r="D2" s="37" t="s">
        <v>16</v>
      </c>
      <c r="E2" s="37" t="s">
        <v>212</v>
      </c>
    </row>
    <row r="3" ht="49.5" customHeight="1" spans="2:6">
      <c r="B3" s="38">
        <v>1</v>
      </c>
      <c r="C3" s="39" t="s">
        <v>392</v>
      </c>
      <c r="D3" s="40" t="s">
        <v>393</v>
      </c>
      <c r="E3" s="41" t="s">
        <v>394</v>
      </c>
      <c r="F3" s="42" t="s">
        <v>395</v>
      </c>
    </row>
    <row r="4" ht="42" customHeight="1" spans="2:6">
      <c r="B4" s="38">
        <f t="shared" ref="B4:B6" si="0">+B3+1</f>
        <v>2</v>
      </c>
      <c r="C4" s="39" t="s">
        <v>396</v>
      </c>
      <c r="D4" s="40" t="s">
        <v>397</v>
      </c>
      <c r="E4" s="41" t="s">
        <v>398</v>
      </c>
      <c r="F4" s="43" t="s">
        <v>43</v>
      </c>
    </row>
    <row r="5" ht="35.25" customHeight="1" spans="2:6">
      <c r="B5" s="38">
        <f t="shared" si="0"/>
        <v>3</v>
      </c>
      <c r="C5" s="39" t="s">
        <v>399</v>
      </c>
      <c r="D5" s="40" t="s">
        <v>400</v>
      </c>
      <c r="E5" s="41" t="s">
        <v>401</v>
      </c>
      <c r="F5" s="43"/>
    </row>
    <row r="6" ht="39" customHeight="1" spans="2:6">
      <c r="B6" s="38">
        <f t="shared" si="0"/>
        <v>4</v>
      </c>
      <c r="C6" s="39" t="s">
        <v>402</v>
      </c>
      <c r="D6" s="40" t="s">
        <v>403</v>
      </c>
      <c r="E6" s="41" t="s">
        <v>404</v>
      </c>
      <c r="F6" s="43" t="s">
        <v>405</v>
      </c>
    </row>
    <row r="7" ht="42" customHeight="1" spans="2:6">
      <c r="B7" s="38">
        <v>5</v>
      </c>
      <c r="C7" s="39" t="s">
        <v>406</v>
      </c>
      <c r="D7" s="40" t="s">
        <v>407</v>
      </c>
      <c r="E7" s="41" t="s">
        <v>408</v>
      </c>
      <c r="F7" s="43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Q8"/>
  <sheetViews>
    <sheetView tabSelected="1" topLeftCell="E1" workbookViewId="0">
      <selection activeCell="L7" sqref="L7"/>
    </sheetView>
  </sheetViews>
  <sheetFormatPr defaultColWidth="9.14285714285714" defaultRowHeight="15" outlineLevelRow="7"/>
  <cols>
    <col min="4" max="4" width="15.8571428571429" customWidth="1"/>
    <col min="5" max="5" width="16.4285714285714" customWidth="1"/>
    <col min="7" max="7" width="22.8571428571429" customWidth="1"/>
    <col min="8" max="8" width="13.2857142857143" customWidth="1"/>
    <col min="9" max="9" width="22.1428571428571" customWidth="1"/>
    <col min="10" max="10" width="15.7142857142857" customWidth="1"/>
    <col min="15" max="15" width="16" customWidth="1"/>
    <col min="16" max="16" width="11.7142857142857"/>
    <col min="17" max="17" width="17.2857142857143" customWidth="1"/>
    <col min="18" max="18" width="18.2857142857143" customWidth="1"/>
    <col min="19" max="19" width="16.1428571428571" customWidth="1"/>
  </cols>
  <sheetData>
    <row r="5" ht="38.25" spans="3:17">
      <c r="C5" s="9" t="s">
        <v>201</v>
      </c>
      <c r="D5" s="9" t="s">
        <v>409</v>
      </c>
      <c r="E5" s="10" t="s">
        <v>410</v>
      </c>
      <c r="F5" s="11" t="s">
        <v>411</v>
      </c>
      <c r="G5" s="12" t="s">
        <v>412</v>
      </c>
      <c r="H5" s="13" t="s">
        <v>413</v>
      </c>
      <c r="I5" s="12" t="s">
        <v>205</v>
      </c>
      <c r="J5" s="12" t="s">
        <v>414</v>
      </c>
      <c r="K5" s="12" t="s">
        <v>415</v>
      </c>
      <c r="L5" s="23" t="s">
        <v>416</v>
      </c>
      <c r="M5" s="23" t="s">
        <v>209</v>
      </c>
      <c r="N5" s="24" t="s">
        <v>417</v>
      </c>
      <c r="O5" s="9" t="s">
        <v>418</v>
      </c>
      <c r="P5" s="9" t="s">
        <v>419</v>
      </c>
      <c r="Q5" s="9" t="s">
        <v>420</v>
      </c>
    </row>
    <row r="6" spans="3:17">
      <c r="C6" s="9">
        <v>1</v>
      </c>
      <c r="D6" s="14" t="s">
        <v>377</v>
      </c>
      <c r="E6" s="15" t="s">
        <v>421</v>
      </c>
      <c r="F6" s="16">
        <v>102925</v>
      </c>
      <c r="G6" s="16">
        <v>1399</v>
      </c>
      <c r="H6" s="17">
        <v>51</v>
      </c>
      <c r="I6" s="14" t="s">
        <v>32</v>
      </c>
      <c r="J6" s="21" t="s">
        <v>84</v>
      </c>
      <c r="K6" s="25" t="s">
        <v>215</v>
      </c>
      <c r="L6" s="26">
        <v>44044</v>
      </c>
      <c r="M6" s="26">
        <v>44048</v>
      </c>
      <c r="N6" s="27">
        <f>M6-L6</f>
        <v>4</v>
      </c>
      <c r="O6" s="28" t="s">
        <v>329</v>
      </c>
      <c r="P6" s="29">
        <v>3129876552</v>
      </c>
      <c r="Q6" s="35">
        <v>27304</v>
      </c>
    </row>
    <row r="7" spans="3:17">
      <c r="C7" s="9">
        <v>2</v>
      </c>
      <c r="D7" s="14" t="s">
        <v>378</v>
      </c>
      <c r="E7" s="18" t="s">
        <v>422</v>
      </c>
      <c r="F7" s="19">
        <v>102019</v>
      </c>
      <c r="G7" s="19">
        <v>536</v>
      </c>
      <c r="H7" s="20">
        <v>79</v>
      </c>
      <c r="I7" s="30" t="s">
        <v>33</v>
      </c>
      <c r="J7" s="21" t="s">
        <v>84</v>
      </c>
      <c r="K7" s="21" t="s">
        <v>215</v>
      </c>
      <c r="L7" s="31">
        <v>44017</v>
      </c>
      <c r="M7" s="31">
        <v>44019</v>
      </c>
      <c r="N7" s="27">
        <f>M7-L7</f>
        <v>2</v>
      </c>
      <c r="O7" s="28" t="s">
        <v>329</v>
      </c>
      <c r="P7" s="32">
        <v>3555055881</v>
      </c>
      <c r="Q7" s="35">
        <v>40000</v>
      </c>
    </row>
    <row r="8" spans="3:17">
      <c r="C8" s="9">
        <v>3</v>
      </c>
      <c r="D8" s="21" t="s">
        <v>382</v>
      </c>
      <c r="E8" s="18" t="s">
        <v>423</v>
      </c>
      <c r="F8" s="18" t="s">
        <v>423</v>
      </c>
      <c r="G8" s="19">
        <v>102019</v>
      </c>
      <c r="H8" s="22">
        <v>615</v>
      </c>
      <c r="I8" s="30" t="s">
        <v>33</v>
      </c>
      <c r="J8" s="33" t="s">
        <v>383</v>
      </c>
      <c r="K8" s="33" t="s">
        <v>215</v>
      </c>
      <c r="L8" s="26">
        <v>44032</v>
      </c>
      <c r="M8" s="26">
        <v>44034</v>
      </c>
      <c r="N8" s="27">
        <f>M8-L8</f>
        <v>2</v>
      </c>
      <c r="O8" s="28" t="s">
        <v>329</v>
      </c>
      <c r="P8" s="34">
        <v>3150445541</v>
      </c>
      <c r="Q8" s="36">
        <v>5211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424</v>
      </c>
      <c r="B1" t="s">
        <v>425</v>
      </c>
      <c r="C1" t="s">
        <v>426</v>
      </c>
      <c r="D1" t="s">
        <v>123</v>
      </c>
      <c r="G1" s="1" t="s">
        <v>427</v>
      </c>
      <c r="H1" s="1" t="s">
        <v>428</v>
      </c>
      <c r="I1" s="6" t="s">
        <v>429</v>
      </c>
      <c r="J1" s="1" t="s">
        <v>430</v>
      </c>
    </row>
    <row r="2" ht="15.75" spans="1:10">
      <c r="A2" t="s">
        <v>431</v>
      </c>
      <c r="B2" t="s">
        <v>432</v>
      </c>
      <c r="C2" t="s">
        <v>433</v>
      </c>
      <c r="D2">
        <v>2015</v>
      </c>
      <c r="G2" s="2" t="s">
        <v>434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435</v>
      </c>
      <c r="C3" t="s">
        <v>436</v>
      </c>
      <c r="D3">
        <v>2016</v>
      </c>
      <c r="G3" s="4" t="s">
        <v>437</v>
      </c>
      <c r="H3" s="5">
        <v>578344</v>
      </c>
      <c r="I3" s="5">
        <v>173870</v>
      </c>
      <c r="J3" s="8">
        <v>26040</v>
      </c>
    </row>
    <row r="4" ht="15.75" spans="2:10">
      <c r="B4" t="s">
        <v>434</v>
      </c>
      <c r="C4" t="s">
        <v>438</v>
      </c>
      <c r="D4">
        <v>2017</v>
      </c>
      <c r="G4" s="4" t="s">
        <v>432</v>
      </c>
      <c r="H4" s="5">
        <v>1941933</v>
      </c>
      <c r="I4" s="5">
        <v>618912</v>
      </c>
      <c r="J4" s="8">
        <v>77135</v>
      </c>
    </row>
    <row r="5" ht="15.75" spans="2:10">
      <c r="B5" t="s">
        <v>437</v>
      </c>
      <c r="C5" t="s">
        <v>439</v>
      </c>
      <c r="D5">
        <v>2018</v>
      </c>
      <c r="G5" s="4" t="s">
        <v>435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440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441</v>
      </c>
    </row>
    <row r="8" spans="3:3">
      <c r="C8" t="s">
        <v>442</v>
      </c>
    </row>
    <row r="9" spans="3:3">
      <c r="C9" t="s">
        <v>443</v>
      </c>
    </row>
    <row r="10" spans="3:3">
      <c r="C10" t="s">
        <v>444</v>
      </c>
    </row>
    <row r="11" spans="3:3">
      <c r="C11" t="s">
        <v>445</v>
      </c>
    </row>
    <row r="12" spans="3:3">
      <c r="C12" t="s">
        <v>446</v>
      </c>
    </row>
    <row r="13" spans="3:3">
      <c r="C13" t="s">
        <v>447</v>
      </c>
    </row>
  </sheetData>
  <pageMargins left="0.7" right="0.7" top="0.75" bottom="0.75" header="0.3" footer="0.3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HIO</vt:lpstr>
      <vt:lpstr>HCP</vt:lpstr>
      <vt:lpstr>Admission</vt:lpstr>
      <vt:lpstr>PPN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2020-08-17T09:42:23Z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1033-11.2.0.9629</vt:lpwstr>
  </property>
</Properties>
</file>