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nthly reports from JLI\Jul-Oct 20\Oct 20\"/>
    </mc:Choice>
  </mc:AlternateContent>
  <bookViews>
    <workbookView xWindow="0" yWindow="0" windowWidth="19200" windowHeight="7310" activeTab="2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Admission!$A$48:$AQ$138</definedName>
    <definedName name="Province">Table1[#All]</definedName>
  </definedNames>
  <calcPr calcId="152511"/>
  <fileRecoveryPr repairLoad="1"/>
</workbook>
</file>

<file path=xl/calcChain.xml><?xml version="1.0" encoding="utf-8"?>
<calcChain xmlns="http://schemas.openxmlformats.org/spreadsheetml/2006/main">
  <c r="B4" i="7" l="1"/>
  <c r="B5" i="7" s="1"/>
  <c r="B6" i="7" s="1"/>
  <c r="M100" i="5"/>
  <c r="M101" i="5" s="1"/>
  <c r="J98" i="5"/>
  <c r="J100" i="5" s="1"/>
  <c r="J101" i="5" s="1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M45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45" i="5" s="1"/>
  <c r="J80" i="6"/>
  <c r="G63" i="6"/>
  <c r="F63" i="6"/>
  <c r="J57" i="6"/>
  <c r="F57" i="6"/>
  <c r="H38" i="6"/>
  <c r="G38" i="6"/>
  <c r="F38" i="6"/>
  <c r="E38" i="6"/>
  <c r="J37" i="6"/>
  <c r="I37" i="6"/>
  <c r="J36" i="6"/>
  <c r="I36" i="6"/>
  <c r="J35" i="6"/>
  <c r="I35" i="6"/>
  <c r="J34" i="6"/>
  <c r="I34" i="6"/>
  <c r="J33" i="6"/>
  <c r="I33" i="6"/>
  <c r="J32" i="6"/>
  <c r="J38" i="6" s="1"/>
  <c r="I32" i="6"/>
  <c r="I38" i="6" s="1"/>
  <c r="H27" i="6"/>
  <c r="H24" i="6"/>
  <c r="I103" i="1"/>
  <c r="H103" i="1"/>
  <c r="I102" i="1"/>
  <c r="H102" i="1"/>
  <c r="H93" i="1"/>
  <c r="G93" i="1"/>
  <c r="F93" i="1"/>
  <c r="E93" i="1"/>
  <c r="H81" i="1"/>
  <c r="G81" i="1"/>
  <c r="F81" i="1"/>
  <c r="E81" i="1"/>
  <c r="I63" i="1"/>
  <c r="H63" i="1"/>
  <c r="G63" i="1"/>
  <c r="F63" i="1"/>
  <c r="E63" i="1"/>
  <c r="I62" i="1"/>
  <c r="H62" i="1"/>
  <c r="G62" i="1"/>
  <c r="F62" i="1"/>
  <c r="E62" i="1"/>
  <c r="E33" i="1"/>
  <c r="D33" i="1"/>
  <c r="G32" i="1"/>
  <c r="F32" i="1"/>
  <c r="E32" i="1"/>
  <c r="I32" i="1" s="1"/>
  <c r="D32" i="1"/>
  <c r="H32" i="1" s="1"/>
  <c r="I31" i="1"/>
  <c r="H31" i="1"/>
  <c r="G31" i="1"/>
  <c r="F31" i="1"/>
  <c r="E31" i="1"/>
  <c r="D31" i="1"/>
  <c r="G30" i="1"/>
  <c r="I30" i="1" s="1"/>
  <c r="F30" i="1"/>
  <c r="H30" i="1" s="1"/>
  <c r="E30" i="1"/>
  <c r="D30" i="1"/>
  <c r="G29" i="1"/>
  <c r="I29" i="1" s="1"/>
  <c r="F29" i="1"/>
  <c r="H29" i="1" s="1"/>
  <c r="I28" i="1"/>
  <c r="H28" i="1"/>
  <c r="G28" i="1"/>
  <c r="F28" i="1"/>
  <c r="E28" i="1"/>
  <c r="D28" i="1"/>
  <c r="G27" i="1"/>
  <c r="G33" i="1" s="1"/>
  <c r="F27" i="1"/>
  <c r="F33" i="1" s="1"/>
  <c r="F22" i="1"/>
  <c r="H21" i="1"/>
  <c r="F21" i="1"/>
  <c r="H20" i="1"/>
  <c r="H22" i="1" s="1"/>
  <c r="H14" i="1"/>
  <c r="H27" i="1" l="1"/>
  <c r="H33" i="1" s="1"/>
  <c r="I27" i="1"/>
  <c r="I33" i="1" s="1"/>
</calcChain>
</file>

<file path=xl/sharedStrings.xml><?xml version="1.0" encoding="utf-8"?>
<sst xmlns="http://schemas.openxmlformats.org/spreadsheetml/2006/main" count="836" uniqueCount="406">
  <si>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</si>
  <si>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</si>
  <si>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</si>
  <si>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</si>
  <si>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</si>
  <si>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Oct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</si>
  <si>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</si>
  <si>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</si>
  <si>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</si>
  <si>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</si>
  <si>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</si>
  <si>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</si>
  <si>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</si>
  <si>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06/11/2020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</si>
  <si>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</si>
  <si>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</si>
  <si>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</si>
  <si>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</si>
  <si>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</si>
  <si>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</si>
  <si>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</si>
  <si>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</si>
  <si>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</si>
  <si>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</si>
  <si>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</si>
  <si>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</si>
  <si>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</si>
  <si>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</si>
  <si>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</si>
  <si>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</si>
  <si>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</si>
  <si>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</si>
  <si>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</si>
  <si>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</si>
  <si>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</si>
  <si>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</si>
  <si>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</si>
  <si>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</si>
  <si>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</si>
  <si>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</si>
  <si>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</si>
  <si>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</si>
  <si>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</si>
  <si>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</si>
  <si>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</si>
  <si>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</si>
  <si>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</si>
  <si>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</si>
  <si>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</si>
  <si>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</si>
  <si>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</si>
  <si>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</si>
  <si>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</si>
  <si>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</si>
  <si>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</si>
  <si>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</si>
  <si>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</si>
  <si>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</si>
  <si>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</si>
  <si>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</si>
  <si>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</si>
  <si>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</si>
  <si>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</si>
  <si>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</si>
  <si>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</si>
  <si>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</si>
  <si>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</si>
  <si>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</si>
  <si>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</si>
  <si>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</si>
  <si>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Hemorrhoids, external, uncomp.</t>
  </si>
  <si>
    <t>Abdominal pain/Calculus, kidney</t>
  </si>
  <si>
    <t>Fracture /Others Truma/Head Injury</t>
  </si>
  <si>
    <t>Cholelithiasis, NOS</t>
  </si>
  <si>
    <t>Hernia, umbilical</t>
  </si>
  <si>
    <t>Heamorrigic cyst</t>
  </si>
  <si>
    <t>Uterus, hypertrophy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</si>
  <si>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</si>
  <si>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</si>
  <si>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</si>
  <si>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</si>
  <si>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</si>
  <si>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</si>
  <si>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Peptic ulcer disease, unspec. w/o obstruction</t>
  </si>
  <si>
    <t>MI, acute, other inferior wall, NOS</t>
  </si>
  <si>
    <t>Pneumonia/URTI</t>
  </si>
  <si>
    <t>Hypertenstion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</si>
  <si>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</si>
  <si>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</si>
  <si>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</si>
  <si>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</si>
  <si>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</si>
  <si>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</si>
  <si>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</si>
  <si>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</si>
  <si>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</si>
  <si>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</si>
  <si>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</si>
  <si>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</si>
  <si>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</si>
  <si>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</si>
  <si>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</si>
  <si>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</si>
  <si>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</si>
  <si>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</si>
  <si>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</si>
  <si>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</si>
  <si>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</si>
  <si>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</si>
  <si>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</si>
  <si>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</si>
  <si>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</si>
  <si>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</si>
  <si>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</si>
  <si>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</si>
  <si>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</si>
  <si>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</si>
  <si>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</si>
  <si>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</si>
  <si>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</si>
  <si>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</si>
  <si>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</si>
  <si>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</si>
  <si>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</si>
  <si>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</si>
  <si>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</si>
  <si>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</si>
  <si>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</si>
  <si>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</si>
  <si>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</si>
  <si>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</si>
  <si>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</si>
  <si>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</si>
  <si>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</si>
  <si>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</si>
  <si>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</si>
  <si>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</si>
  <si>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</si>
  <si>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</si>
  <si>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</si>
  <si>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</si>
  <si>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</si>
  <si>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</si>
  <si>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</si>
  <si>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</si>
  <si>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</si>
  <si>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</si>
  <si>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</si>
  <si>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</si>
  <si>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</si>
  <si>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Hypertension, benign</t>
  </si>
  <si>
    <t>Fracture /Other Tuma</t>
  </si>
  <si>
    <t>Abdominal pain, unspec.</t>
  </si>
  <si>
    <t>MI, acute, unspec.</t>
  </si>
  <si>
    <t>Urinary tract infection, unspec./pyuria</t>
  </si>
  <si>
    <t>Upper respiratory infection, acute, NOS</t>
  </si>
  <si>
    <t>Meningitis, unspec. cause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</si>
  <si>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</si>
  <si>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</si>
  <si>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</si>
  <si>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</si>
  <si>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</si>
  <si>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</si>
  <si>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</si>
  <si>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</si>
  <si>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</si>
  <si>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</si>
  <si>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</si>
  <si>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</si>
  <si>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 xml:space="preserve">Claims submitted during the reporting month*Inculding one City Hospital Reimburesment 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</si>
  <si>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</si>
  <si>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</si>
  <si>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</si>
  <si>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</si>
  <si>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</si>
  <si>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</si>
  <si>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</si>
  <si>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</si>
  <si>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</si>
  <si>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</si>
  <si>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</si>
  <si>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</si>
  <si>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</si>
  <si>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</si>
  <si>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</si>
  <si>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</si>
  <si>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</si>
  <si>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</si>
  <si>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</si>
  <si>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</si>
  <si>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</si>
  <si>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</si>
  <si>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</si>
  <si>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Oct-2020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</si>
  <si>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</si>
  <si>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</si>
  <si>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</si>
  <si>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</si>
  <si>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</si>
  <si>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</si>
  <si>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</si>
  <si>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</si>
  <si>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</si>
  <si>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</si>
  <si>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</si>
  <si>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</si>
  <si>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</si>
  <si>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</si>
  <si>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</si>
  <si>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AMINA KHATOON</t>
  </si>
  <si>
    <t>small bowel entritis</t>
  </si>
  <si>
    <t>GMC</t>
  </si>
  <si>
    <t>GUL HAYA</t>
  </si>
  <si>
    <t>Asthma, ext., w/ status asthmaticus</t>
  </si>
  <si>
    <t>DHQ Hospital Gilgit</t>
  </si>
  <si>
    <t>RAHIMABAD</t>
  </si>
  <si>
    <t>BAKHTAWAR SHAH</t>
  </si>
  <si>
    <t>Infectious mononucleosis</t>
  </si>
  <si>
    <t>SAKWAR</t>
  </si>
  <si>
    <t>MUHAMMAD ALI</t>
  </si>
  <si>
    <t>Fracture lower arm, healing, aftercare</t>
  </si>
  <si>
    <t>SHUKYOTE</t>
  </si>
  <si>
    <t>ISRAR BEGUM</t>
  </si>
  <si>
    <t>Hypertension, malignant</t>
  </si>
  <si>
    <t>WASIM</t>
  </si>
  <si>
    <t>Appendicitis, acute w/ gen. peritonitis</t>
  </si>
  <si>
    <t>AMINA BEGUM</t>
  </si>
  <si>
    <t>ALISHBA</t>
  </si>
  <si>
    <t>AMBRIN</t>
  </si>
  <si>
    <t>HARAMOSH</t>
  </si>
  <si>
    <t>ZOHRA BATOOL</t>
  </si>
  <si>
    <t>BAGROATE</t>
  </si>
  <si>
    <t>LAIBA</t>
  </si>
  <si>
    <t>GUDO</t>
  </si>
  <si>
    <t>Asthma, unspec. w/ acute exacerbation</t>
  </si>
  <si>
    <t>SHEHZADI</t>
  </si>
  <si>
    <t>Burn, degree unspec.</t>
  </si>
  <si>
    <t>HASAN MEHDI</t>
  </si>
  <si>
    <t>Epilepsy, absence, w/o status</t>
  </si>
  <si>
    <t>KHOMER</t>
  </si>
  <si>
    <t>SEERAT</t>
  </si>
  <si>
    <t>BUSHRA</t>
  </si>
  <si>
    <t>SHAMIM</t>
  </si>
  <si>
    <t>JALAL ABAD</t>
  </si>
  <si>
    <t>SAMINA BEGUM</t>
  </si>
  <si>
    <t>Preg., other complications, unspec.</t>
  </si>
  <si>
    <t>NOMAL</t>
  </si>
  <si>
    <t>NAZARA</t>
  </si>
  <si>
    <t>City Hosptial Gilgit</t>
  </si>
  <si>
    <t>DAMOTE</t>
  </si>
  <si>
    <t>HAJIRA</t>
  </si>
  <si>
    <t>HAMEEDA</t>
  </si>
  <si>
    <t>QALSOOM</t>
  </si>
  <si>
    <t>ABIDA</t>
  </si>
  <si>
    <t>Headache, unspec.</t>
  </si>
  <si>
    <t>JAMILA</t>
  </si>
  <si>
    <t>ROHINA</t>
  </si>
  <si>
    <t>TAI BIBI</t>
  </si>
  <si>
    <t>GHULAMULLAH</t>
  </si>
  <si>
    <t>Hernia, inguinal, NOS, unilateral</t>
  </si>
  <si>
    <t>JANNAT BEGUM</t>
  </si>
  <si>
    <t>CIty Hosptial Gilgit</t>
  </si>
  <si>
    <t>ROZINA</t>
  </si>
  <si>
    <t>MOMINA</t>
  </si>
  <si>
    <t>NAFIZA</t>
  </si>
  <si>
    <t>NEHA</t>
  </si>
  <si>
    <t>CHAKAR KOTE</t>
  </si>
  <si>
    <t>HAKEM UR REHMAN</t>
  </si>
  <si>
    <t>ZAKIR</t>
  </si>
  <si>
    <t>RAZIULLAH</t>
  </si>
  <si>
    <t>FEROZA</t>
  </si>
  <si>
    <t>Appendicitis, acute w/o peritonitis</t>
  </si>
  <si>
    <t>SONAM</t>
  </si>
  <si>
    <t>SAIQA</t>
  </si>
  <si>
    <t>BIBI NASIRA</t>
  </si>
  <si>
    <t>Sehhat Foundation Danyore</t>
  </si>
  <si>
    <t>03555250293</t>
  </si>
  <si>
    <t>FARZANA</t>
  </si>
  <si>
    <t>Total Amount</t>
  </si>
  <si>
    <t>SHPI- Target/Wider Inpatient Hospitalization Report for Oct -2020</t>
  </si>
  <si>
    <t xml:space="preserve">.                        Hoptialization-wise Cases </t>
  </si>
  <si>
    <t>IQRA MURTAZA</t>
  </si>
  <si>
    <t>DANYORE LSO</t>
  </si>
  <si>
    <t>JIYA ALAM</t>
  </si>
  <si>
    <t>HAJI ALIF</t>
  </si>
  <si>
    <t>COPD, NOS</t>
  </si>
  <si>
    <t>AKRSP</t>
  </si>
  <si>
    <t>HUSSAN BANO</t>
  </si>
  <si>
    <t>Diarrhea, NOS</t>
  </si>
  <si>
    <t>HANAN ALI SHAH</t>
  </si>
  <si>
    <t>Gastroenteritis, noninfectious, unspec.</t>
  </si>
  <si>
    <t>NOOR BANO</t>
  </si>
  <si>
    <t>Normal delivery</t>
  </si>
  <si>
    <t>BIBI SALMA</t>
  </si>
  <si>
    <t>Abortion, spontaneous, complete, uncomplicated</t>
  </si>
  <si>
    <t>SHER ZAMAN</t>
  </si>
  <si>
    <t>Septicemia, gram-negative, unspec.</t>
  </si>
  <si>
    <t>ADNAN</t>
  </si>
  <si>
    <t>03555152512</t>
  </si>
  <si>
    <t>BENAZEER</t>
  </si>
  <si>
    <t>03460570046</t>
  </si>
  <si>
    <t>SHEBA INAYAT</t>
  </si>
  <si>
    <t>Polyp, nasal cavity</t>
  </si>
  <si>
    <t>CMH Gilgit</t>
  </si>
  <si>
    <t>NOMAL LSO</t>
  </si>
  <si>
    <t>0355-4507113</t>
  </si>
  <si>
    <t>AZRA ALI</t>
  </si>
  <si>
    <t>FPAP</t>
  </si>
  <si>
    <t>TAJ BEGUM</t>
  </si>
  <si>
    <t>City Hospital Gilgit</t>
  </si>
  <si>
    <t>03117771277</t>
  </si>
  <si>
    <t>EHSAN ALI</t>
  </si>
  <si>
    <t>N.A</t>
  </si>
  <si>
    <t>TAI BEGUM</t>
  </si>
  <si>
    <t>AKSWB</t>
  </si>
  <si>
    <t>RUBI KHANUM</t>
  </si>
  <si>
    <t>MAINA</t>
  </si>
  <si>
    <t>PARI</t>
  </si>
  <si>
    <t>Gastritis, alcoholic, w/ hemorrhage</t>
  </si>
  <si>
    <t>UMAIRA NASIR</t>
  </si>
  <si>
    <t>BIBI ALAM</t>
  </si>
  <si>
    <t>MUHAMMAD JAN</t>
  </si>
  <si>
    <t>ZUBAIRA IMTIAZ</t>
  </si>
  <si>
    <t>SAHIB JAHAN</t>
  </si>
  <si>
    <t>Shortness of breath</t>
  </si>
  <si>
    <t>RUBINA.</t>
  </si>
  <si>
    <t>SOHANA ALI</t>
  </si>
  <si>
    <t>NIHAAN ALI</t>
  </si>
  <si>
    <t>ISHA AZIZ</t>
  </si>
  <si>
    <t>Constipation, unspec.</t>
  </si>
  <si>
    <t>NAZIRA KOSAR</t>
  </si>
  <si>
    <t>Fever, unspec.</t>
  </si>
  <si>
    <t>ABRISH AMAN</t>
  </si>
  <si>
    <t>SHAKIRA</t>
  </si>
  <si>
    <t>Allergy, unspec.</t>
  </si>
  <si>
    <t>MEHNAZ BIBI</t>
  </si>
  <si>
    <t>KAKAI</t>
  </si>
  <si>
    <t>GULISTAN BIBI</t>
  </si>
  <si>
    <t>Sciatica</t>
  </si>
  <si>
    <t>PERVEEN NISA</t>
  </si>
  <si>
    <t>Cholecystitis, acute</t>
  </si>
  <si>
    <t>UPPER JUTIAL</t>
  </si>
  <si>
    <t>ALMAS</t>
  </si>
  <si>
    <t>Asthma, extrinsic, acute exacerbation</t>
  </si>
  <si>
    <t>JAHAN ZARIN</t>
  </si>
  <si>
    <t>Renal insufficiency, acute</t>
  </si>
  <si>
    <t>03555132819</t>
  </si>
  <si>
    <t>PIYAR ALI SHAH</t>
  </si>
  <si>
    <t>03555306634</t>
  </si>
  <si>
    <t>ADHEEM ALI</t>
  </si>
  <si>
    <t>BEGUM</t>
  </si>
  <si>
    <t>Osteoarthrosis, knee</t>
  </si>
  <si>
    <t>NOOR UDIN</t>
  </si>
  <si>
    <t>HUSSAN MALIKA</t>
  </si>
  <si>
    <t>LAGHAL</t>
  </si>
  <si>
    <t>SHAH RAEES KHAN</t>
  </si>
  <si>
    <t>Cholelithiasis, GB w/ obstruction &amp; acute cholecystitis</t>
  </si>
  <si>
    <t>03439466129</t>
  </si>
  <si>
    <t>NAJUMA BIBI</t>
  </si>
  <si>
    <t>ZUL QAIDA</t>
  </si>
  <si>
    <t>GULAM SHAH</t>
  </si>
  <si>
    <t>REHANA BIBI</t>
  </si>
  <si>
    <t>Epistaxis</t>
  </si>
  <si>
    <t>Total patients=90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</si>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</sst>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d\-mmm\-yy"/>
    <numFmt numFmtId="166" formatCode="dd\-mmm"/>
    <numFmt numFmtId="167" formatCode="&quot;£&quot;#,##0.00;[Red]\-&quot;£&quot;#,##0.00"/>
    <numFmt numFmtId="168" formatCode="_ * #,##0.00_ ;_ * \-#,##0.00_ ;_ * &quot;-&quot;??_ ;_ @_ "/>
    <numFmt numFmtId="169" formatCode="[$-409]d\-mmm\-yyyy;@"/>
    <numFmt numFmtId="170" formatCode="_ * #,##0_ ;_ * \-#,##0_ ;_ * &quot;-&quot;??_ ;_ @_ "/>
    <numFmt numFmtId="171" formatCode="[$-409]d\-mmm\-yy;@"/>
    <numFmt numFmtId="172" formatCode="[$-409]dd\-mmm\-yy;@"/>
    <numFmt numFmtId="173" formatCode="0.0"/>
    <numFmt numFmtId="174" formatCode="_(* #,##0_);_(* \(#,##0\);_(* &quot;-&quot;??_);_(@_)"/>
    <numFmt numFmtId="175" formatCode="0.00_ "/>
    <numFmt numFmtId="176" formatCode="0.0_ "/>
  </numFmts>
  <fonts count="70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10"/>
      <color theme="1"/>
      <name val="Arial"/>
    </font>
    <font>
      <sz val="9"/>
      <color theme="1"/>
      <name val="Arial"/>
    </font>
    <font>
      <sz val="10"/>
      <name val="Arial"/>
    </font>
    <font>
      <sz val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scheme val="minor"/>
    </font>
    <font>
      <sz val="10"/>
      <name val="Arial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indexed="8"/>
      <name val="Arial"/>
    </font>
    <font>
      <sz val="9"/>
      <name val="Arial"/>
    </font>
    <font>
      <sz val="9"/>
      <color indexed="8"/>
      <name val="Arial"/>
      <charset val="134"/>
    </font>
    <font>
      <sz val="9"/>
      <color indexed="8"/>
      <name val="Arial"/>
    </font>
    <font>
      <b/>
      <sz val="9"/>
      <color indexed="8"/>
      <name val="Arial"/>
    </font>
    <font>
      <b/>
      <sz val="10"/>
      <color theme="0"/>
      <name val="Verdana"/>
      <charset val="134"/>
    </font>
    <font>
      <sz val="8"/>
      <name val="Verdana"/>
      <charset val="134"/>
    </font>
    <font>
      <sz val="10"/>
      <name val="Arial"/>
      <charset val="134"/>
    </font>
    <font>
      <sz val="9"/>
      <name val="Arial"/>
      <charset val="134"/>
    </font>
    <font>
      <sz val="11"/>
      <color theme="1"/>
      <name val="Calibri"/>
      <scheme val="minor"/>
    </font>
    <font>
      <sz val="10"/>
      <color theme="1"/>
      <name val="Arial"/>
    </font>
    <font>
      <sz val="9"/>
      <color theme="1"/>
      <name val="Calibri"/>
      <family val="2"/>
      <scheme val="minor"/>
    </font>
    <font>
      <sz val="10"/>
      <name val="Calibri"/>
    </font>
    <font>
      <sz val="11"/>
      <color indexed="8"/>
      <name val="Calibri"/>
    </font>
    <font>
      <sz val="10"/>
      <color indexed="8"/>
      <name val="Arial"/>
    </font>
    <font>
      <sz val="9"/>
      <color indexed="8"/>
      <name val="Calibri"/>
    </font>
    <font>
      <sz val="9"/>
      <name val="Calibri"/>
    </font>
    <font>
      <sz val="11"/>
      <name val="Calibri"/>
    </font>
    <font>
      <sz val="8"/>
      <name val="Calibri"/>
    </font>
    <font>
      <sz val="9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sz val="8"/>
      <color indexed="8"/>
      <name val="Calibri"/>
    </font>
    <font>
      <sz val="10"/>
      <color theme="1"/>
      <name val="Arial"/>
      <charset val="134"/>
    </font>
    <font>
      <sz val="9"/>
      <color theme="1"/>
      <name val="Verdana"/>
    </font>
    <font>
      <sz val="10"/>
      <color rgb="FF222222"/>
      <name val="Arial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Symbol"/>
      <charset val="2"/>
    </font>
    <font>
      <sz val="11"/>
      <color indexed="8"/>
      <name val="Calibri"/>
      <charset val="134"/>
    </font>
    <font>
      <sz val="11"/>
      <color indexed="8"/>
      <name val="Calibri"/>
    </font>
    <font>
      <sz val="11"/>
      <color theme="1"/>
      <name val="Calibri"/>
      <charset val="134"/>
    </font>
    <font>
      <sz val="11"/>
      <color theme="1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00">
    <xf numFmtId="0" fontId="0" fillId="0" borderId="0"/>
    <xf numFmtId="0" fontId="34" fillId="0" borderId="0"/>
    <xf numFmtId="43" fontId="69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23" fillId="0" borderId="0"/>
    <xf numFmtId="0" fontId="67" fillId="0" borderId="0"/>
    <xf numFmtId="0" fontId="34" fillId="0" borderId="0"/>
    <xf numFmtId="0" fontId="69" fillId="0" borderId="0"/>
    <xf numFmtId="0" fontId="34" fillId="0" borderId="0"/>
    <xf numFmtId="164" fontId="6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164" fontId="69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2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66" fillId="0" borderId="0"/>
    <xf numFmtId="0" fontId="6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168" fontId="23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</cellStyleXfs>
  <cellXfs count="7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9" fontId="11" fillId="0" borderId="0" xfId="0" applyNumberFormat="1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76" applyFont="1" applyFill="1" applyBorder="1" applyAlignment="1" applyProtection="1">
      <alignment horizontal="center" vertical="center"/>
      <protection locked="0"/>
    </xf>
    <xf numFmtId="1" fontId="13" fillId="3" borderId="1" xfId="5" applyNumberFormat="1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18" applyFont="1" applyFill="1" applyBorder="1" applyAlignment="1">
      <alignment vertical="top"/>
    </xf>
    <xf numFmtId="0" fontId="15" fillId="0" borderId="1" xfId="18" applyFont="1" applyFill="1" applyBorder="1" applyAlignment="1">
      <alignment vertical="top"/>
    </xf>
    <xf numFmtId="0" fontId="16" fillId="4" borderId="1" xfId="0" applyFont="1" applyFill="1" applyBorder="1" applyAlignment="1" applyProtection="1">
      <alignment vertical="top"/>
      <protection locked="0"/>
    </xf>
    <xf numFmtId="0" fontId="17" fillId="4" borderId="1" xfId="18" applyFont="1" applyFill="1" applyBorder="1" applyAlignment="1">
      <alignment vertical="top"/>
    </xf>
    <xf numFmtId="0" fontId="15" fillId="0" borderId="1" xfId="18" applyFont="1" applyFill="1" applyBorder="1" applyAlignment="1" applyProtection="1">
      <alignment vertical="top"/>
      <protection locked="0"/>
    </xf>
    <xf numFmtId="169" fontId="17" fillId="0" borderId="1" xfId="6" applyNumberFormat="1" applyFont="1" applyFill="1" applyBorder="1" applyAlignment="1" applyProtection="1">
      <alignment vertical="top"/>
      <protection locked="0"/>
    </xf>
    <xf numFmtId="0" fontId="17" fillId="4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18" fillId="4" borderId="1" xfId="0" applyFont="1" applyFill="1" applyBorder="1" applyAlignment="1" applyProtection="1">
      <alignment vertical="top"/>
      <protection locked="0"/>
    </xf>
    <xf numFmtId="0" fontId="17" fillId="4" borderId="1" xfId="0" applyFont="1" applyFill="1" applyBorder="1" applyAlignment="1">
      <alignment vertical="top"/>
    </xf>
    <xf numFmtId="170" fontId="17" fillId="0" borderId="1" xfId="5" applyNumberFormat="1" applyFont="1" applyBorder="1" applyAlignment="1" applyProtection="1">
      <alignment vertical="top"/>
      <protection locked="0"/>
    </xf>
    <xf numFmtId="171" fontId="17" fillId="0" borderId="1" xfId="0" applyNumberFormat="1" applyFont="1" applyFill="1" applyBorder="1" applyAlignment="1"/>
    <xf numFmtId="0" fontId="0" fillId="0" borderId="1" xfId="0" applyBorder="1"/>
    <xf numFmtId="0" fontId="15" fillId="4" borderId="1" xfId="0" applyFont="1" applyFill="1" applyBorder="1" applyAlignment="1" applyProtection="1">
      <alignment vertical="top"/>
      <protection locked="0"/>
    </xf>
    <xf numFmtId="0" fontId="17" fillId="4" borderId="1" xfId="38" applyFont="1" applyFill="1" applyBorder="1" applyAlignment="1" applyProtection="1">
      <alignment vertical="top"/>
      <protection locked="0"/>
    </xf>
    <xf numFmtId="0" fontId="17" fillId="4" borderId="1" xfId="0" applyFont="1" applyFill="1" applyBorder="1" applyAlignment="1" applyProtection="1">
      <alignment vertical="top"/>
      <protection locked="0"/>
    </xf>
    <xf numFmtId="0" fontId="17" fillId="0" borderId="1" xfId="82" applyFont="1" applyFill="1" applyBorder="1" applyAlignment="1" applyProtection="1">
      <alignment vertical="top"/>
      <protection locked="0"/>
    </xf>
    <xf numFmtId="169" fontId="17" fillId="0" borderId="1" xfId="82" applyNumberFormat="1" applyFont="1" applyFill="1" applyBorder="1" applyAlignment="1" applyProtection="1">
      <alignment vertical="top"/>
      <protection locked="0"/>
    </xf>
    <xf numFmtId="0" fontId="17" fillId="4" borderId="1" xfId="83" applyFont="1" applyFill="1" applyBorder="1" applyAlignment="1">
      <alignment vertical="top"/>
    </xf>
    <xf numFmtId="0" fontId="17" fillId="5" borderId="1" xfId="59" applyFont="1" applyFill="1" applyBorder="1" applyAlignment="1" applyProtection="1">
      <alignment vertical="top"/>
      <protection locked="0"/>
    </xf>
    <xf numFmtId="0" fontId="17" fillId="5" borderId="1" xfId="83" applyFont="1" applyFill="1" applyBorder="1" applyAlignment="1">
      <alignment vertical="top"/>
    </xf>
    <xf numFmtId="0" fontId="17" fillId="5" borderId="1" xfId="52" applyFont="1" applyFill="1" applyBorder="1" applyAlignment="1" applyProtection="1">
      <alignment vertical="top"/>
      <protection locked="0"/>
    </xf>
    <xf numFmtId="0" fontId="17" fillId="5" borderId="1" xfId="65" applyFont="1" applyFill="1" applyBorder="1" applyAlignment="1" applyProtection="1">
      <alignment vertical="top"/>
      <protection locked="0"/>
    </xf>
    <xf numFmtId="170" fontId="17" fillId="0" borderId="1" xfId="19" applyNumberFormat="1" applyFont="1" applyBorder="1" applyAlignment="1">
      <alignment vertical="top"/>
    </xf>
    <xf numFmtId="49" fontId="19" fillId="4" borderId="1" xfId="0" applyNumberFormat="1" applyFont="1" applyFill="1" applyBorder="1" applyAlignment="1">
      <alignment horizontal="left"/>
    </xf>
    <xf numFmtId="1" fontId="17" fillId="5" borderId="1" xfId="19" applyNumberFormat="1" applyFont="1" applyFill="1" applyBorder="1" applyAlignment="1">
      <alignment horizontal="right" vertical="top"/>
    </xf>
    <xf numFmtId="0" fontId="17" fillId="0" borderId="1" xfId="47" applyFont="1" applyFill="1" applyBorder="1" applyAlignment="1"/>
    <xf numFmtId="172" fontId="17" fillId="0" borderId="1" xfId="0" applyNumberFormat="1" applyFont="1" applyFill="1" applyBorder="1" applyAlignment="1"/>
    <xf numFmtId="0" fontId="17" fillId="4" borderId="1" xfId="0" applyFont="1" applyFill="1" applyBorder="1" applyAlignment="1">
      <alignment vertical="center"/>
    </xf>
    <xf numFmtId="0" fontId="17" fillId="5" borderId="1" xfId="90" applyFont="1" applyFill="1" applyBorder="1" applyAlignment="1"/>
    <xf numFmtId="0" fontId="17" fillId="0" borderId="1" xfId="0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0" fontId="18" fillId="5" borderId="1" xfId="90" applyFont="1" applyFill="1" applyBorder="1" applyAlignment="1" applyProtection="1">
      <alignment vertical="top"/>
      <protection locked="0"/>
    </xf>
    <xf numFmtId="0" fontId="17" fillId="4" borderId="1" xfId="84" applyFont="1" applyFill="1" applyBorder="1" applyAlignment="1" applyProtection="1">
      <alignment vertical="top"/>
      <protection locked="0"/>
    </xf>
    <xf numFmtId="0" fontId="18" fillId="5" borderId="1" xfId="90" applyFont="1" applyFill="1" applyBorder="1" applyAlignment="1"/>
    <xf numFmtId="170" fontId="17" fillId="5" borderId="1" xfId="5" applyNumberFormat="1" applyFont="1" applyFill="1" applyBorder="1" applyAlignment="1" applyProtection="1">
      <alignment vertical="top"/>
      <protection locked="0"/>
    </xf>
    <xf numFmtId="0" fontId="17" fillId="5" borderId="1" xfId="38" applyFont="1" applyFill="1" applyBorder="1" applyAlignment="1" applyProtection="1">
      <alignment vertical="top"/>
      <protection locked="0"/>
    </xf>
    <xf numFmtId="0" fontId="17" fillId="4" borderId="1" xfId="76" applyFont="1" applyFill="1" applyBorder="1" applyAlignment="1" applyProtection="1">
      <alignment vertical="top"/>
      <protection locked="0"/>
    </xf>
    <xf numFmtId="170" fontId="17" fillId="5" borderId="1" xfId="5" applyNumberFormat="1" applyFont="1" applyFill="1" applyBorder="1" applyAlignment="1" applyProtection="1">
      <alignment vertical="top"/>
      <protection locked="0"/>
    </xf>
    <xf numFmtId="0" fontId="18" fillId="0" borderId="1" xfId="0" applyFont="1" applyFill="1" applyBorder="1" applyAlignment="1"/>
    <xf numFmtId="0" fontId="20" fillId="4" borderId="1" xfId="76" applyFont="1" applyFill="1" applyBorder="1" applyAlignment="1">
      <alignment vertical="top"/>
    </xf>
    <xf numFmtId="0" fontId="21" fillId="4" borderId="1" xfId="0" applyFont="1" applyFill="1" applyBorder="1" applyAlignment="1" applyProtection="1">
      <alignment vertical="top"/>
      <protection locked="0"/>
    </xf>
    <xf numFmtId="0" fontId="17" fillId="5" borderId="1" xfId="83" applyFont="1" applyFill="1" applyBorder="1" applyAlignment="1">
      <alignment vertical="top"/>
    </xf>
    <xf numFmtId="169" fontId="20" fillId="0" borderId="1" xfId="6" applyNumberFormat="1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>
      <alignment horizontal="center" vertical="center"/>
    </xf>
    <xf numFmtId="0" fontId="22" fillId="4" borderId="0" xfId="18" applyFont="1" applyFill="1" applyAlignment="1">
      <alignment vertical="top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93" applyFont="1" applyFill="1" applyBorder="1" applyAlignment="1" applyProtection="1">
      <alignment vertical="top"/>
      <protection locked="0"/>
    </xf>
    <xf numFmtId="0" fontId="23" fillId="4" borderId="0" xfId="18" applyFont="1" applyFill="1" applyAlignment="1">
      <alignment vertical="top"/>
    </xf>
    <xf numFmtId="0" fontId="0" fillId="0" borderId="0" xfId="0" applyBorder="1"/>
    <xf numFmtId="0" fontId="18" fillId="4" borderId="0" xfId="76" applyFont="1" applyFill="1" applyBorder="1" applyAlignment="1">
      <alignment vertical="top"/>
    </xf>
    <xf numFmtId="0" fontId="14" fillId="4" borderId="0" xfId="0" applyFont="1" applyFill="1" applyBorder="1"/>
    <xf numFmtId="0" fontId="18" fillId="4" borderId="0" xfId="0" applyFont="1" applyFill="1" applyBorder="1" applyAlignment="1" applyProtection="1">
      <alignment vertical="top"/>
      <protection locked="0"/>
    </xf>
    <xf numFmtId="1" fontId="18" fillId="4" borderId="0" xfId="0" applyNumberFormat="1" applyFont="1" applyFill="1" applyBorder="1" applyAlignment="1"/>
    <xf numFmtId="171" fontId="18" fillId="4" borderId="0" xfId="0" applyNumberFormat="1" applyFont="1" applyFill="1" applyBorder="1" applyAlignment="1"/>
    <xf numFmtId="0" fontId="25" fillId="0" borderId="0" xfId="0" applyFont="1" applyBorder="1" applyAlignment="1">
      <alignment vertical="top"/>
    </xf>
    <xf numFmtId="170" fontId="25" fillId="0" borderId="0" xfId="19" applyNumberFormat="1" applyFont="1" applyBorder="1" applyAlignment="1">
      <alignment vertical="top"/>
    </xf>
    <xf numFmtId="172" fontId="26" fillId="0" borderId="0" xfId="0" applyNumberFormat="1" applyFont="1" applyBorder="1"/>
    <xf numFmtId="0" fontId="10" fillId="4" borderId="0" xfId="0" applyFont="1" applyFill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top"/>
    </xf>
    <xf numFmtId="0" fontId="27" fillId="4" borderId="1" xfId="0" applyFont="1" applyFill="1" applyBorder="1" applyAlignment="1">
      <alignment horizontal="left"/>
    </xf>
    <xf numFmtId="0" fontId="28" fillId="4" borderId="1" xfId="0" applyFont="1" applyFill="1" applyBorder="1" applyAlignment="1"/>
    <xf numFmtId="0" fontId="18" fillId="4" borderId="1" xfId="0" applyFont="1" applyFill="1" applyBorder="1" applyAlignment="1"/>
    <xf numFmtId="1" fontId="27" fillId="4" borderId="1" xfId="0" applyNumberFormat="1" applyFont="1" applyFill="1" applyBorder="1" applyAlignment="1">
      <alignment horizontal="left" vertical="center"/>
    </xf>
    <xf numFmtId="1" fontId="27" fillId="4" borderId="1" xfId="0" applyNumberFormat="1" applyFont="1" applyFill="1" applyBorder="1" applyAlignment="1">
      <alignment horizontal="right" vertical="center"/>
    </xf>
    <xf numFmtId="0" fontId="28" fillId="6" borderId="1" xfId="0" applyFont="1" applyFill="1" applyBorder="1" applyAlignment="1">
      <alignment vertical="top"/>
    </xf>
    <xf numFmtId="171" fontId="28" fillId="6" borderId="1" xfId="0" applyNumberFormat="1" applyFont="1" applyFill="1" applyBorder="1" applyAlignment="1"/>
    <xf numFmtId="0" fontId="0" fillId="6" borderId="1" xfId="0" applyFill="1" applyBorder="1"/>
    <xf numFmtId="0" fontId="28" fillId="4" borderId="1" xfId="0" applyFont="1" applyFill="1" applyBorder="1" applyAlignment="1">
      <alignment vertical="top"/>
    </xf>
    <xf numFmtId="0" fontId="27" fillId="4" borderId="1" xfId="0" applyFont="1" applyFill="1" applyBorder="1" applyAlignment="1"/>
    <xf numFmtId="0" fontId="27" fillId="4" borderId="1" xfId="0" applyFont="1" applyFill="1" applyBorder="1" applyAlignment="1" applyProtection="1">
      <alignment vertical="top"/>
      <protection locked="0"/>
    </xf>
    <xf numFmtId="0" fontId="18" fillId="6" borderId="1" xfId="0" applyFont="1" applyFill="1" applyBorder="1" applyAlignment="1"/>
    <xf numFmtId="0" fontId="28" fillId="4" borderId="1" xfId="0" applyFont="1" applyFill="1" applyBorder="1" applyAlignment="1">
      <alignment horizontal="left" vertical="top"/>
    </xf>
    <xf numFmtId="1" fontId="27" fillId="4" borderId="1" xfId="0" applyNumberFormat="1" applyFont="1" applyFill="1" applyBorder="1" applyAlignment="1">
      <alignment horizontal="right"/>
    </xf>
    <xf numFmtId="0" fontId="28" fillId="4" borderId="1" xfId="45" applyFont="1" applyFill="1" applyBorder="1" applyAlignment="1"/>
    <xf numFmtId="172" fontId="28" fillId="6" borderId="1" xfId="0" applyNumberFormat="1" applyFont="1" applyFill="1" applyBorder="1" applyAlignment="1"/>
    <xf numFmtId="0" fontId="29" fillId="4" borderId="1" xfId="0" applyFont="1" applyFill="1" applyBorder="1" applyAlignment="1">
      <alignment horizontal="left"/>
    </xf>
    <xf numFmtId="0" fontId="14" fillId="6" borderId="1" xfId="0" applyFont="1" applyFill="1" applyBorder="1" applyAlignment="1"/>
    <xf numFmtId="0" fontId="30" fillId="4" borderId="1" xfId="0" applyFont="1" applyFill="1" applyBorder="1" applyAlignment="1"/>
    <xf numFmtId="0" fontId="14" fillId="4" borderId="1" xfId="0" applyFont="1" applyFill="1" applyBorder="1" applyAlignment="1"/>
    <xf numFmtId="172" fontId="14" fillId="6" borderId="1" xfId="0" applyNumberFormat="1" applyFont="1" applyFill="1" applyBorder="1" applyAlignment="1"/>
    <xf numFmtId="0" fontId="28" fillId="6" borderId="1" xfId="0" applyFont="1" applyFill="1" applyBorder="1" applyAlignment="1"/>
    <xf numFmtId="49" fontId="18" fillId="6" borderId="1" xfId="0" applyNumberFormat="1" applyFont="1" applyFill="1" applyBorder="1" applyAlignment="1"/>
    <xf numFmtId="1" fontId="31" fillId="6" borderId="1" xfId="0" applyNumberFormat="1" applyFont="1" applyFill="1" applyBorder="1" applyAlignment="1">
      <alignment horizontal="right"/>
    </xf>
    <xf numFmtId="1" fontId="31" fillId="4" borderId="1" xfId="0" applyNumberFormat="1" applyFont="1" applyFill="1" applyBorder="1" applyAlignment="1">
      <alignment horizontal="right"/>
    </xf>
    <xf numFmtId="0" fontId="14" fillId="6" borderId="1" xfId="0" applyFont="1" applyFill="1" applyBorder="1"/>
    <xf numFmtId="0" fontId="27" fillId="6" borderId="1" xfId="0" applyFont="1" applyFill="1" applyBorder="1" applyAlignment="1"/>
    <xf numFmtId="170" fontId="27" fillId="4" borderId="1" xfId="0" applyNumberFormat="1" applyFont="1" applyFill="1" applyBorder="1" applyAlignment="1">
      <alignment horizontal="right"/>
    </xf>
    <xf numFmtId="171" fontId="27" fillId="6" borderId="1" xfId="0" applyNumberFormat="1" applyFont="1" applyFill="1" applyBorder="1" applyAlignment="1"/>
    <xf numFmtId="49" fontId="28" fillId="6" borderId="1" xfId="0" applyNumberFormat="1" applyFont="1" applyFill="1" applyBorder="1" applyAlignment="1"/>
    <xf numFmtId="172" fontId="27" fillId="6" borderId="1" xfId="0" applyNumberFormat="1" applyFont="1" applyFill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/>
    <xf numFmtId="169" fontId="3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6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69" fontId="25" fillId="0" borderId="0" xfId="66" applyNumberFormat="1" applyFont="1" applyAlignment="1" applyProtection="1">
      <alignment vertical="top"/>
      <protection locked="0"/>
    </xf>
    <xf numFmtId="169" fontId="34" fillId="0" borderId="0" xfId="66" applyNumberFormat="1" applyAlignment="1" applyProtection="1">
      <alignment vertical="top"/>
      <protection locked="0"/>
    </xf>
    <xf numFmtId="0" fontId="34" fillId="0" borderId="0" xfId="0" applyFont="1" applyAlignment="1">
      <alignment vertical="top"/>
    </xf>
    <xf numFmtId="169" fontId="17" fillId="0" borderId="1" xfId="60" applyNumberFormat="1" applyFont="1" applyFill="1" applyBorder="1" applyAlignment="1" applyProtection="1">
      <alignment vertical="top"/>
      <protection locked="0"/>
    </xf>
    <xf numFmtId="1" fontId="35" fillId="4" borderId="1" xfId="82" applyNumberFormat="1" applyFont="1" applyFill="1" applyBorder="1" applyAlignment="1" applyProtection="1">
      <alignment vertical="top"/>
      <protection locked="0"/>
    </xf>
    <xf numFmtId="0" fontId="36" fillId="0" borderId="1" xfId="0" applyFont="1" applyFill="1" applyBorder="1" applyAlignment="1">
      <alignment vertical="top"/>
    </xf>
    <xf numFmtId="168" fontId="15" fillId="5" borderId="1" xfId="2" applyNumberFormat="1" applyFont="1" applyFill="1" applyBorder="1" applyAlignment="1" applyProtection="1">
      <alignment vertical="top"/>
      <protection locked="0"/>
    </xf>
    <xf numFmtId="171" fontId="22" fillId="0" borderId="0" xfId="0" applyNumberFormat="1" applyFont="1" applyFill="1" applyBorder="1" applyAlignment="1"/>
    <xf numFmtId="0" fontId="22" fillId="4" borderId="0" xfId="18" applyFont="1" applyFill="1" applyBorder="1" applyAlignment="1" applyProtection="1">
      <alignment vertical="top"/>
      <protection locked="0"/>
    </xf>
    <xf numFmtId="0" fontId="17" fillId="0" borderId="1" xfId="0" applyFont="1" applyFill="1" applyBorder="1" applyAlignment="1"/>
    <xf numFmtId="171" fontId="37" fillId="0" borderId="0" xfId="0" applyNumberFormat="1" applyFont="1" applyFill="1" applyBorder="1" applyAlignment="1"/>
    <xf numFmtId="0" fontId="37" fillId="4" borderId="0" xfId="76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171" fontId="23" fillId="4" borderId="0" xfId="0" applyNumberFormat="1" applyFont="1" applyFill="1" applyBorder="1" applyAlignment="1"/>
    <xf numFmtId="0" fontId="23" fillId="0" borderId="0" xfId="47" applyFont="1" applyFill="1" applyBorder="1" applyAlignment="1"/>
    <xf numFmtId="0" fontId="17" fillId="0" borderId="1" xfId="82" applyFont="1" applyFill="1" applyBorder="1" applyAlignment="1"/>
    <xf numFmtId="169" fontId="17" fillId="0" borderId="1" xfId="66" applyNumberFormat="1" applyFont="1" applyFill="1" applyBorder="1" applyAlignment="1" applyProtection="1">
      <alignment vertical="top"/>
      <protection locked="0"/>
    </xf>
    <xf numFmtId="0" fontId="17" fillId="0" borderId="1" xfId="89" applyFont="1" applyFill="1" applyBorder="1" applyAlignment="1">
      <alignment vertical="top"/>
    </xf>
    <xf numFmtId="171" fontId="23" fillId="0" borderId="0" xfId="31" applyNumberFormat="1" applyFont="1" applyFill="1" applyBorder="1" applyAlignment="1"/>
    <xf numFmtId="0" fontId="23" fillId="4" borderId="0" xfId="31" applyFont="1" applyFill="1" applyBorder="1" applyAlignment="1">
      <alignment vertical="top"/>
    </xf>
    <xf numFmtId="0" fontId="17" fillId="0" borderId="1" xfId="89" applyFont="1" applyFill="1" applyBorder="1" applyAlignment="1">
      <alignment horizontal="right" vertical="top"/>
    </xf>
    <xf numFmtId="171" fontId="23" fillId="0" borderId="0" xfId="0" applyNumberFormat="1" applyFont="1" applyFill="1" applyBorder="1" applyAlignment="1"/>
    <xf numFmtId="0" fontId="17" fillId="5" borderId="1" xfId="83" applyFont="1" applyFill="1" applyBorder="1" applyAlignment="1">
      <alignment vertical="top" wrapText="1"/>
    </xf>
    <xf numFmtId="169" fontId="20" fillId="0" borderId="1" xfId="60" applyNumberFormat="1" applyFont="1" applyFill="1" applyBorder="1" applyAlignment="1" applyProtection="1">
      <alignment vertical="top"/>
      <protection locked="0"/>
    </xf>
    <xf numFmtId="0" fontId="38" fillId="0" borderId="1" xfId="0" applyFont="1" applyFill="1" applyBorder="1" applyAlignment="1">
      <alignment vertical="top"/>
    </xf>
    <xf numFmtId="0" fontId="0" fillId="0" borderId="0" xfId="0" applyFont="1" applyBorder="1" applyAlignment="1">
      <alignment horizontal="left"/>
    </xf>
    <xf numFmtId="1" fontId="18" fillId="4" borderId="0" xfId="0" applyNumberFormat="1" applyFont="1" applyFill="1" applyBorder="1" applyAlignment="1" applyProtection="1">
      <alignment vertical="top"/>
      <protection locked="0"/>
    </xf>
    <xf numFmtId="169" fontId="18" fillId="4" borderId="0" xfId="66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>
      <alignment horizontal="left" vertical="top"/>
    </xf>
    <xf numFmtId="168" fontId="18" fillId="4" borderId="0" xfId="2" applyNumberFormat="1" applyFont="1" applyFill="1" applyBorder="1" applyAlignment="1" applyProtection="1">
      <alignment vertical="top"/>
      <protection locked="0"/>
    </xf>
    <xf numFmtId="1" fontId="25" fillId="0" borderId="0" xfId="0" applyNumberFormat="1" applyFont="1" applyBorder="1" applyAlignment="1" applyProtection="1">
      <alignment vertical="top"/>
      <protection locked="0"/>
    </xf>
    <xf numFmtId="0" fontId="25" fillId="0" borderId="0" xfId="0" applyFont="1" applyBorder="1" applyAlignment="1">
      <alignment horizontal="left" vertical="top"/>
    </xf>
    <xf numFmtId="168" fontId="25" fillId="5" borderId="0" xfId="27" applyFont="1" applyFill="1" applyBorder="1" applyAlignment="1" applyProtection="1">
      <alignment vertical="top"/>
      <protection locked="0"/>
    </xf>
    <xf numFmtId="2" fontId="28" fillId="6" borderId="1" xfId="0" applyNumberFormat="1" applyFont="1" applyFill="1" applyBorder="1" applyAlignment="1"/>
    <xf numFmtId="0" fontId="39" fillId="5" borderId="0" xfId="0" applyFont="1" applyFill="1" applyBorder="1" applyAlignment="1" applyProtection="1">
      <alignment vertical="top"/>
      <protection locked="0"/>
    </xf>
    <xf numFmtId="0" fontId="31" fillId="4" borderId="1" xfId="0" applyFont="1" applyFill="1" applyBorder="1" applyAlignment="1"/>
    <xf numFmtId="0" fontId="39" fillId="5" borderId="0" xfId="0" applyFont="1" applyFill="1" applyBorder="1" applyAlignment="1"/>
    <xf numFmtId="0" fontId="29" fillId="4" borderId="1" xfId="0" applyFont="1" applyFill="1" applyBorder="1" applyAlignment="1"/>
    <xf numFmtId="168" fontId="14" fillId="6" borderId="1" xfId="2" applyNumberFormat="1" applyFont="1" applyFill="1" applyBorder="1"/>
    <xf numFmtId="0" fontId="28" fillId="6" borderId="1" xfId="0" applyFont="1" applyFill="1" applyBorder="1" applyAlignment="1">
      <alignment horizontal="right"/>
    </xf>
    <xf numFmtId="168" fontId="28" fillId="6" borderId="1" xfId="2" applyNumberFormat="1" applyFont="1" applyFill="1" applyBorder="1"/>
    <xf numFmtId="0" fontId="39" fillId="0" borderId="0" xfId="0" applyFont="1" applyFill="1" applyBorder="1" applyAlignment="1"/>
    <xf numFmtId="0" fontId="28" fillId="4" borderId="1" xfId="0" applyFont="1" applyFill="1" applyBorder="1" applyAlignment="1">
      <alignment horizontal="right"/>
    </xf>
    <xf numFmtId="0" fontId="40" fillId="5" borderId="0" xfId="0" applyFont="1" applyFill="1" applyBorder="1" applyAlignment="1" applyProtection="1">
      <alignment vertical="top"/>
      <protection locked="0"/>
    </xf>
    <xf numFmtId="0" fontId="40" fillId="5" borderId="0" xfId="90" applyFont="1" applyFill="1" applyBorder="1" applyAlignment="1"/>
    <xf numFmtId="0" fontId="41" fillId="5" borderId="0" xfId="0" applyFont="1" applyFill="1" applyBorder="1" applyAlignment="1">
      <alignment horizontal="left"/>
    </xf>
    <xf numFmtId="172" fontId="41" fillId="5" borderId="0" xfId="0" applyNumberFormat="1" applyFont="1" applyFill="1" applyBorder="1" applyAlignment="1"/>
    <xf numFmtId="0" fontId="27" fillId="4" borderId="1" xfId="0" applyFont="1" applyFill="1" applyBorder="1" applyAlignment="1">
      <alignment horizontal="right"/>
    </xf>
    <xf numFmtId="0" fontId="41" fillId="5" borderId="0" xfId="0" applyFont="1" applyFill="1" applyBorder="1" applyAlignment="1"/>
    <xf numFmtId="0" fontId="23" fillId="5" borderId="0" xfId="0" applyFont="1" applyFill="1" applyBorder="1" applyAlignment="1"/>
    <xf numFmtId="0" fontId="41" fillId="5" borderId="0" xfId="0" applyFont="1" applyFill="1" applyBorder="1" applyAlignment="1">
      <alignment vertical="top"/>
    </xf>
    <xf numFmtId="0" fontId="30" fillId="4" borderId="1" xfId="92" applyFont="1" applyFill="1" applyBorder="1" applyAlignment="1">
      <alignment horizontal="center"/>
    </xf>
    <xf numFmtId="0" fontId="31" fillId="6" borderId="1" xfId="0" applyFont="1" applyFill="1" applyBorder="1" applyAlignment="1"/>
    <xf numFmtId="168" fontId="27" fillId="6" borderId="1" xfId="2" applyNumberFormat="1" applyFont="1" applyFill="1" applyBorder="1"/>
    <xf numFmtId="172" fontId="0" fillId="0" borderId="0" xfId="0" applyNumberFormat="1"/>
    <xf numFmtId="0" fontId="34" fillId="0" borderId="0" xfId="16" applyAlignment="1">
      <alignment vertical="top"/>
    </xf>
    <xf numFmtId="1" fontId="34" fillId="5" borderId="0" xfId="57" applyNumberFormat="1" applyFill="1" applyAlignment="1" applyProtection="1">
      <alignment vertical="top"/>
      <protection locked="0"/>
    </xf>
    <xf numFmtId="168" fontId="0" fillId="5" borderId="0" xfId="27" applyFont="1" applyFill="1" applyAlignment="1" applyProtection="1">
      <alignment vertical="top"/>
      <protection locked="0"/>
    </xf>
    <xf numFmtId="1" fontId="23" fillId="4" borderId="0" xfId="18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/>
    <xf numFmtId="0" fontId="37" fillId="4" borderId="0" xfId="0" applyFont="1" applyFill="1" applyBorder="1" applyAlignment="1" applyProtection="1">
      <alignment vertical="top"/>
      <protection locked="0"/>
    </xf>
    <xf numFmtId="1" fontId="23" fillId="4" borderId="0" xfId="76" applyNumberFormat="1" applyFont="1" applyFill="1" applyBorder="1" applyAlignment="1" applyProtection="1">
      <alignment vertical="top"/>
      <protection locked="0"/>
    </xf>
    <xf numFmtId="1" fontId="23" fillId="0" borderId="0" xfId="76" applyNumberFormat="1" applyFont="1" applyFill="1" applyBorder="1" applyAlignment="1" applyProtection="1">
      <alignment vertical="top"/>
      <protection locked="0"/>
    </xf>
    <xf numFmtId="1" fontId="22" fillId="0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alignment vertical="top"/>
      <protection locked="0"/>
    </xf>
    <xf numFmtId="1" fontId="23" fillId="0" borderId="0" xfId="0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/>
    <xf numFmtId="1" fontId="23" fillId="0" borderId="0" xfId="6" applyNumberFormat="1" applyFont="1" applyFill="1" applyBorder="1" applyAlignment="1" applyProtection="1">
      <alignment vertical="top"/>
      <protection locked="0"/>
    </xf>
    <xf numFmtId="1" fontId="23" fillId="4" borderId="0" xfId="6" applyNumberFormat="1" applyFont="1" applyFill="1" applyBorder="1" applyAlignment="1" applyProtection="1">
      <alignment vertical="top"/>
      <protection locked="0"/>
    </xf>
    <xf numFmtId="1" fontId="23" fillId="0" borderId="0" xfId="85" applyNumberFormat="1" applyFont="1" applyFill="1" applyBorder="1" applyAlignment="1" applyProtection="1">
      <alignment vertical="top"/>
      <protection locked="0"/>
    </xf>
    <xf numFmtId="0" fontId="23" fillId="4" borderId="0" xfId="31" applyFont="1" applyFill="1" applyBorder="1" applyAlignment="1" applyProtection="1">
      <alignment vertical="top"/>
      <protection locked="0"/>
    </xf>
    <xf numFmtId="0" fontId="23" fillId="0" borderId="0" xfId="31" applyFont="1" applyFill="1" applyBorder="1" applyAlignment="1"/>
    <xf numFmtId="1" fontId="23" fillId="4" borderId="0" xfId="6" applyNumberFormat="1" applyFill="1" applyAlignment="1" applyProtection="1">
      <alignment vertical="top"/>
      <protection locked="0"/>
    </xf>
    <xf numFmtId="0" fontId="23" fillId="4" borderId="0" xfId="60" applyFont="1" applyFill="1" applyBorder="1" applyAlignment="1" applyProtection="1">
      <alignment vertical="top"/>
      <protection locked="0"/>
    </xf>
    <xf numFmtId="1" fontId="40" fillId="0" borderId="0" xfId="0" applyNumberFormat="1" applyFont="1" applyFill="1" applyBorder="1" applyAlignment="1" applyProtection="1">
      <alignment vertical="top"/>
      <protection locked="0"/>
    </xf>
    <xf numFmtId="2" fontId="39" fillId="0" borderId="0" xfId="0" applyNumberFormat="1" applyFont="1" applyFill="1" applyBorder="1" applyAlignment="1"/>
    <xf numFmtId="1" fontId="39" fillId="0" borderId="0" xfId="0" applyNumberFormat="1" applyFont="1" applyFill="1" applyBorder="1" applyAlignment="1" applyProtection="1">
      <alignment vertical="top"/>
      <protection locked="0"/>
    </xf>
    <xf numFmtId="1" fontId="42" fillId="0" borderId="0" xfId="0" applyNumberFormat="1" applyFont="1" applyFill="1" applyBorder="1" applyAlignment="1" applyProtection="1">
      <alignment vertical="top"/>
      <protection locked="0"/>
    </xf>
    <xf numFmtId="2" fontId="43" fillId="0" borderId="0" xfId="0" applyNumberFormat="1" applyFont="1" applyFill="1" applyBorder="1" applyAlignment="1"/>
    <xf numFmtId="1" fontId="40" fillId="5" borderId="0" xfId="0" applyNumberFormat="1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/>
    <xf numFmtId="168" fontId="40" fillId="5" borderId="0" xfId="19" applyFont="1" applyFill="1" applyBorder="1" applyAlignment="1">
      <alignment vertical="top"/>
    </xf>
    <xf numFmtId="168" fontId="40" fillId="5" borderId="0" xfId="94" applyFont="1" applyFill="1" applyAlignment="1" applyProtection="1">
      <alignment vertical="top"/>
      <protection locked="0"/>
    </xf>
    <xf numFmtId="0" fontId="23" fillId="5" borderId="0" xfId="0" applyFont="1" applyFill="1" applyBorder="1" applyAlignment="1">
      <alignment vertical="top"/>
    </xf>
    <xf numFmtId="0" fontId="41" fillId="5" borderId="0" xfId="0" applyFont="1" applyFill="1" applyBorder="1" applyAlignment="1" applyProtection="1">
      <alignment vertical="top"/>
      <protection locked="0"/>
    </xf>
    <xf numFmtId="1" fontId="34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68" fontId="34" fillId="5" borderId="0" xfId="27" applyFill="1" applyAlignment="1" applyProtection="1">
      <alignment vertical="top"/>
      <protection locked="0"/>
    </xf>
    <xf numFmtId="1" fontId="34" fillId="5" borderId="0" xfId="56" applyNumberFormat="1" applyFill="1" applyAlignment="1" applyProtection="1">
      <alignment vertical="top"/>
      <protection locked="0"/>
    </xf>
    <xf numFmtId="168" fontId="34" fillId="0" borderId="0" xfId="19" applyAlignment="1">
      <alignment vertical="top"/>
    </xf>
    <xf numFmtId="2" fontId="34" fillId="5" borderId="0" xfId="18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168" fontId="22" fillId="5" borderId="0" xfId="2" applyNumberFormat="1" applyFont="1" applyFill="1" applyAlignment="1" applyProtection="1">
      <alignment vertical="top"/>
      <protection locked="0"/>
    </xf>
    <xf numFmtId="2" fontId="23" fillId="4" borderId="0" xfId="18" applyNumberFormat="1" applyFont="1" applyFill="1" applyBorder="1" applyAlignment="1" applyProtection="1">
      <alignment vertical="top"/>
      <protection locked="0"/>
    </xf>
    <xf numFmtId="168" fontId="37" fillId="5" borderId="0" xfId="2" applyNumberFormat="1" applyFont="1" applyFill="1" applyAlignment="1" applyProtection="1">
      <alignment vertical="top"/>
      <protection locked="0"/>
    </xf>
    <xf numFmtId="2" fontId="23" fillId="4" borderId="0" xfId="76" applyNumberFormat="1" applyFont="1" applyFill="1" applyBorder="1" applyAlignment="1" applyProtection="1">
      <alignment vertical="top"/>
      <protection locked="0"/>
    </xf>
    <xf numFmtId="2" fontId="23" fillId="0" borderId="0" xfId="76" applyNumberFormat="1" applyFont="1" applyFill="1" applyBorder="1" applyAlignment="1" applyProtection="1">
      <alignment vertical="top"/>
      <protection locked="0"/>
    </xf>
    <xf numFmtId="2" fontId="22" fillId="4" borderId="0" xfId="0" applyNumberFormat="1" applyFont="1" applyFill="1" applyBorder="1" applyAlignment="1" applyProtection="1">
      <alignment vertical="top"/>
      <protection locked="0"/>
    </xf>
    <xf numFmtId="168" fontId="22" fillId="0" borderId="0" xfId="19" applyFont="1"/>
    <xf numFmtId="2" fontId="22" fillId="0" borderId="0" xfId="0" applyNumberFormat="1" applyFont="1" applyFill="1" applyBorder="1" applyAlignment="1"/>
    <xf numFmtId="168" fontId="23" fillId="5" borderId="0" xfId="27" applyFont="1" applyFill="1" applyBorder="1" applyAlignment="1" applyProtection="1">
      <alignment vertical="top"/>
      <protection locked="0"/>
    </xf>
    <xf numFmtId="2" fontId="23" fillId="0" borderId="0" xfId="0" applyNumberFormat="1" applyFont="1" applyFill="1" applyBorder="1" applyAlignment="1" applyProtection="1">
      <alignment vertical="top"/>
      <protection locked="0"/>
    </xf>
    <xf numFmtId="2" fontId="23" fillId="0" borderId="0" xfId="85" applyNumberFormat="1" applyFont="1" applyFill="1" applyBorder="1" applyAlignment="1">
      <alignment vertical="top"/>
    </xf>
    <xf numFmtId="2" fontId="23" fillId="0" borderId="0" xfId="85" applyNumberFormat="1" applyFont="1" applyFill="1" applyBorder="1" applyAlignment="1" applyProtection="1">
      <alignment vertical="top"/>
      <protection locked="0"/>
    </xf>
    <xf numFmtId="2" fontId="23" fillId="4" borderId="0" xfId="31" applyNumberFormat="1" applyFont="1" applyFill="1" applyBorder="1" applyAlignment="1" applyProtection="1">
      <alignment vertical="top"/>
      <protection locked="0"/>
    </xf>
    <xf numFmtId="168" fontId="23" fillId="0" borderId="0" xfId="19" applyFont="1"/>
    <xf numFmtId="2" fontId="23" fillId="0" borderId="0" xfId="31" applyNumberFormat="1" applyFont="1" applyFill="1" applyBorder="1" applyAlignment="1"/>
    <xf numFmtId="2" fontId="23" fillId="4" borderId="0" xfId="31" applyNumberFormat="1" applyFont="1" applyFill="1" applyBorder="1" applyAlignment="1">
      <alignment vertical="top"/>
    </xf>
    <xf numFmtId="168" fontId="23" fillId="0" borderId="0" xfId="2" applyNumberFormat="1" applyFont="1"/>
    <xf numFmtId="2" fontId="23" fillId="4" borderId="0" xfId="0" applyNumberFormat="1" applyFont="1" applyFill="1" applyBorder="1" applyAlignment="1" applyProtection="1">
      <alignment vertical="top"/>
      <protection locked="0"/>
    </xf>
    <xf numFmtId="2" fontId="23" fillId="4" borderId="0" xfId="0" applyNumberFormat="1" applyFont="1" applyFill="1" applyBorder="1" applyAlignment="1">
      <alignment vertical="top"/>
    </xf>
    <xf numFmtId="1" fontId="23" fillId="4" borderId="0" xfId="0" applyNumberFormat="1" applyFont="1" applyFill="1" applyBorder="1" applyAlignment="1" applyProtection="1">
      <alignment vertical="top"/>
      <protection locked="0"/>
    </xf>
    <xf numFmtId="2" fontId="23" fillId="4" borderId="0" xfId="0" applyNumberFormat="1" applyFont="1" applyFill="1" applyAlignment="1" applyProtection="1">
      <alignment vertical="top"/>
      <protection locked="0"/>
    </xf>
    <xf numFmtId="2" fontId="23" fillId="4" borderId="0" xfId="0" applyNumberFormat="1" applyFont="1" applyFill="1" applyAlignment="1">
      <alignment vertical="top"/>
    </xf>
    <xf numFmtId="168" fontId="23" fillId="5" borderId="0" xfId="2" applyNumberFormat="1" applyFont="1" applyFill="1" applyAlignment="1" applyProtection="1">
      <alignment vertical="top"/>
      <protection locked="0"/>
    </xf>
    <xf numFmtId="2" fontId="23" fillId="5" borderId="0" xfId="18" applyNumberFormat="1" applyFont="1" applyFill="1" applyBorder="1" applyAlignment="1" applyProtection="1">
      <alignment vertical="top"/>
      <protection locked="0"/>
    </xf>
    <xf numFmtId="168" fontId="39" fillId="5" borderId="0" xfId="2" applyNumberFormat="1" applyFont="1" applyFill="1" applyAlignment="1" applyProtection="1">
      <alignment vertical="top"/>
      <protection locked="0"/>
    </xf>
    <xf numFmtId="168" fontId="40" fillId="0" borderId="0" xfId="62" applyFont="1"/>
    <xf numFmtId="2" fontId="23" fillId="0" borderId="0" xfId="92" applyNumberFormat="1" applyFont="1" applyFill="1" applyBorder="1" applyAlignment="1" applyProtection="1">
      <alignment vertical="top"/>
      <protection locked="0"/>
    </xf>
    <xf numFmtId="2" fontId="40" fillId="5" borderId="0" xfId="0" applyNumberFormat="1" applyFont="1" applyFill="1" applyBorder="1" applyAlignment="1">
      <alignment vertical="top"/>
    </xf>
    <xf numFmtId="168" fontId="41" fillId="5" borderId="0" xfId="19" applyNumberFormat="1" applyFont="1" applyFill="1" applyBorder="1" applyAlignment="1" applyProtection="1">
      <alignment vertical="top"/>
      <protection locked="0"/>
    </xf>
    <xf numFmtId="168" fontId="23" fillId="5" borderId="0" xfId="2" applyNumberFormat="1" applyFont="1" applyFill="1" applyBorder="1"/>
    <xf numFmtId="173" fontId="41" fillId="0" borderId="0" xfId="0" applyNumberFormat="1" applyFont="1" applyFill="1" applyBorder="1" applyAlignment="1"/>
    <xf numFmtId="2" fontId="23" fillId="5" borderId="0" xfId="0" applyNumberFormat="1" applyFont="1" applyFill="1" applyBorder="1" applyAlignment="1"/>
    <xf numFmtId="0" fontId="41" fillId="0" borderId="0" xfId="0" applyFont="1" applyFill="1" applyBorder="1" applyAlignment="1"/>
    <xf numFmtId="2" fontId="41" fillId="0" borderId="0" xfId="0" applyNumberFormat="1" applyFont="1" applyFill="1" applyBorder="1" applyAlignment="1"/>
    <xf numFmtId="2" fontId="41" fillId="0" borderId="0" xfId="0" applyNumberFormat="1" applyFont="1" applyFill="1" applyBorder="1" applyAlignment="1">
      <alignment vertical="top"/>
    </xf>
    <xf numFmtId="2" fontId="34" fillId="0" borderId="0" xfId="0" applyNumberFormat="1" applyFont="1" applyAlignment="1">
      <alignment vertical="top"/>
    </xf>
    <xf numFmtId="2" fontId="34" fillId="0" borderId="0" xfId="0" applyNumberFormat="1" applyFont="1" applyAlignment="1" applyProtection="1">
      <alignment vertical="top"/>
      <protection locked="0"/>
    </xf>
    <xf numFmtId="168" fontId="34" fillId="0" borderId="0" xfId="19" applyAlignment="1" applyProtection="1">
      <alignment vertical="top"/>
      <protection locked="0"/>
    </xf>
    <xf numFmtId="0" fontId="34" fillId="0" borderId="0" xfId="84" applyAlignment="1" applyProtection="1">
      <alignment vertical="top"/>
      <protection locked="0"/>
    </xf>
    <xf numFmtId="168" fontId="23" fillId="5" borderId="0" xfId="2" applyNumberFormat="1" applyFont="1" applyFill="1" applyBorder="1" applyAlignment="1" applyProtection="1">
      <alignment vertical="top"/>
      <protection locked="0"/>
    </xf>
    <xf numFmtId="2" fontId="23" fillId="4" borderId="9" xfId="18" applyNumberFormat="1" applyFont="1" applyFill="1" applyBorder="1" applyAlignment="1" applyProtection="1">
      <alignment vertical="top"/>
      <protection locked="0"/>
    </xf>
    <xf numFmtId="2" fontId="22" fillId="0" borderId="9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168" fontId="37" fillId="5" borderId="0" xfId="2" applyNumberFormat="1" applyFont="1" applyFill="1" applyBorder="1" applyAlignment="1" applyProtection="1">
      <alignment vertical="top"/>
      <protection locked="0"/>
    </xf>
    <xf numFmtId="2" fontId="23" fillId="4" borderId="9" xfId="76" applyNumberFormat="1" applyFont="1" applyFill="1" applyBorder="1" applyAlignment="1" applyProtection="1">
      <alignment vertical="top"/>
      <protection locked="0"/>
    </xf>
    <xf numFmtId="2" fontId="37" fillId="0" borderId="9" xfId="0" applyNumberFormat="1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>
      <alignment vertical="top"/>
    </xf>
    <xf numFmtId="2" fontId="23" fillId="0" borderId="0" xfId="76" applyNumberFormat="1" applyFont="1" applyFill="1" applyBorder="1" applyAlignment="1">
      <alignment vertical="top"/>
    </xf>
    <xf numFmtId="2" fontId="23" fillId="0" borderId="9" xfId="72" applyNumberFormat="1" applyFont="1" applyFill="1" applyBorder="1" applyAlignment="1" applyProtection="1">
      <alignment vertical="top"/>
      <protection locked="0"/>
    </xf>
    <xf numFmtId="168" fontId="22" fillId="5" borderId="0" xfId="19" applyNumberFormat="1" applyFont="1" applyFill="1" applyBorder="1" applyAlignment="1" applyProtection="1">
      <alignment vertical="top"/>
      <protection locked="0"/>
    </xf>
    <xf numFmtId="168" fontId="23" fillId="5" borderId="0" xfId="19" applyFont="1" applyFill="1" applyAlignment="1" applyProtection="1">
      <alignment vertical="top"/>
      <protection locked="0"/>
    </xf>
    <xf numFmtId="168" fontId="44" fillId="5" borderId="0" xfId="87" applyFont="1" applyFill="1" applyAlignment="1" applyProtection="1">
      <alignment vertical="top"/>
      <protection locked="0"/>
    </xf>
    <xf numFmtId="0" fontId="23" fillId="0" borderId="0" xfId="0" applyFont="1" applyFill="1" applyBorder="1" applyAlignment="1">
      <alignment vertical="top"/>
    </xf>
    <xf numFmtId="0" fontId="23" fillId="0" borderId="0" xfId="31" applyFont="1" applyFill="1" applyBorder="1" applyAlignment="1">
      <alignment vertical="top"/>
    </xf>
    <xf numFmtId="2" fontId="23" fillId="4" borderId="9" xfId="31" applyNumberFormat="1" applyFont="1" applyFill="1" applyBorder="1" applyAlignment="1" applyProtection="1">
      <alignment vertical="top"/>
      <protection locked="0"/>
    </xf>
    <xf numFmtId="2" fontId="23" fillId="0" borderId="9" xfId="0" applyNumberFormat="1" applyFont="1" applyFill="1" applyBorder="1" applyAlignment="1" applyProtection="1">
      <alignment vertical="top"/>
      <protection locked="0"/>
    </xf>
    <xf numFmtId="2" fontId="23" fillId="0" borderId="0" xfId="82" applyNumberFormat="1" applyFont="1" applyFill="1" applyBorder="1" applyAlignment="1" applyProtection="1">
      <alignment vertical="top"/>
      <protection locked="0"/>
    </xf>
    <xf numFmtId="168" fontId="23" fillId="0" borderId="9" xfId="2" applyNumberFormat="1" applyFont="1" applyBorder="1" applyAlignment="1" applyProtection="1">
      <alignment vertical="top"/>
      <protection locked="0"/>
    </xf>
    <xf numFmtId="0" fontId="23" fillId="0" borderId="0" xfId="82" applyFont="1" applyFill="1" applyBorder="1" applyAlignment="1"/>
    <xf numFmtId="2" fontId="39" fillId="0" borderId="9" xfId="0" applyNumberFormat="1" applyFont="1" applyFill="1" applyBorder="1" applyAlignment="1" applyProtection="1">
      <alignment vertical="top"/>
      <protection locked="0"/>
    </xf>
    <xf numFmtId="0" fontId="39" fillId="0" borderId="0" xfId="0" applyFont="1" applyFill="1" applyBorder="1" applyAlignment="1">
      <alignment vertical="top"/>
    </xf>
    <xf numFmtId="168" fontId="43" fillId="5" borderId="0" xfId="2" applyNumberFormat="1" applyFont="1" applyFill="1" applyAlignment="1" applyProtection="1">
      <alignment vertical="top"/>
      <protection locked="0"/>
    </xf>
    <xf numFmtId="0" fontId="39" fillId="5" borderId="0" xfId="45" applyFont="1" applyFill="1" applyBorder="1" applyAlignment="1"/>
    <xf numFmtId="2" fontId="45" fillId="5" borderId="0" xfId="0" applyNumberFormat="1" applyFont="1" applyFill="1" applyBorder="1" applyAlignment="1"/>
    <xf numFmtId="2" fontId="45" fillId="0" borderId="0" xfId="0" applyNumberFormat="1" applyFont="1" applyFill="1" applyBorder="1" applyAlignment="1"/>
    <xf numFmtId="168" fontId="45" fillId="5" borderId="0" xfId="2" applyNumberFormat="1" applyFont="1" applyFill="1" applyBorder="1" applyAlignment="1" applyProtection="1">
      <alignment vertical="top"/>
      <protection locked="0"/>
    </xf>
    <xf numFmtId="2" fontId="45" fillId="0" borderId="0" xfId="0" applyNumberFormat="1" applyFont="1" applyFill="1" applyBorder="1" applyAlignment="1" applyProtection="1">
      <alignment vertical="top"/>
      <protection locked="0"/>
    </xf>
    <xf numFmtId="164" fontId="41" fillId="5" borderId="0" xfId="26" applyFont="1" applyFill="1" applyBorder="1" applyAlignment="1" applyProtection="1">
      <alignment vertical="top"/>
      <protection locked="0"/>
    </xf>
    <xf numFmtId="2" fontId="41" fillId="0" borderId="0" xfId="0" applyNumberFormat="1" applyFont="1" applyFill="1" applyBorder="1" applyAlignment="1" applyProtection="1">
      <alignment vertical="top"/>
      <protection locked="0"/>
    </xf>
    <xf numFmtId="0" fontId="40" fillId="0" borderId="0" xfId="92" applyFont="1" applyFill="1" applyBorder="1" applyAlignment="1"/>
    <xf numFmtId="0" fontId="34" fillId="5" borderId="0" xfId="60" applyFill="1" applyAlignment="1" applyProtection="1">
      <alignment vertical="top"/>
      <protection locked="0"/>
    </xf>
    <xf numFmtId="0" fontId="34" fillId="0" borderId="0" xfId="31" applyAlignment="1">
      <alignment vertical="top"/>
    </xf>
    <xf numFmtId="0" fontId="37" fillId="0" borderId="0" xfId="0" applyFont="1" applyFill="1" applyBorder="1" applyAlignment="1"/>
    <xf numFmtId="0" fontId="34" fillId="0" borderId="0" xfId="79"/>
    <xf numFmtId="0" fontId="43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7" fillId="6" borderId="1" xfId="0" applyFont="1" applyFill="1" applyBorder="1" applyAlignment="1">
      <alignment vertical="top"/>
    </xf>
    <xf numFmtId="0" fontId="28" fillId="6" borderId="1" xfId="97" applyFont="1" applyFill="1" applyBorder="1" applyAlignment="1">
      <alignment vertical="top"/>
    </xf>
    <xf numFmtId="0" fontId="27" fillId="6" borderId="1" xfId="7" applyFont="1" applyFill="1" applyBorder="1"/>
    <xf numFmtId="0" fontId="28" fillId="6" borderId="1" xfId="7" applyFont="1" applyFill="1" applyBorder="1" applyAlignment="1">
      <alignment vertical="top"/>
    </xf>
    <xf numFmtId="170" fontId="27" fillId="6" borderId="1" xfId="0" applyNumberFormat="1" applyFont="1" applyFill="1" applyBorder="1" applyAlignment="1"/>
    <xf numFmtId="169" fontId="28" fillId="6" borderId="1" xfId="0" applyNumberFormat="1" applyFont="1" applyFill="1" applyBorder="1" applyAlignment="1">
      <alignment vertical="top"/>
    </xf>
    <xf numFmtId="170" fontId="28" fillId="6" borderId="1" xfId="0" applyNumberFormat="1" applyFont="1" applyFill="1" applyBorder="1" applyAlignment="1"/>
    <xf numFmtId="1" fontId="27" fillId="6" borderId="1" xfId="0" applyNumberFormat="1" applyFont="1" applyFill="1" applyBorder="1" applyAlignment="1"/>
    <xf numFmtId="169" fontId="27" fillId="6" borderId="1" xfId="0" applyNumberFormat="1" applyFont="1" applyFill="1" applyBorder="1" applyAlignment="1"/>
    <xf numFmtId="0" fontId="27" fillId="4" borderId="1" xfId="90" applyFont="1" applyFill="1" applyBorder="1" applyAlignment="1">
      <alignment horizontal="left"/>
    </xf>
    <xf numFmtId="0" fontId="27" fillId="4" borderId="1" xfId="90" applyFont="1" applyFill="1" applyBorder="1" applyAlignment="1" applyProtection="1">
      <alignment vertical="top"/>
      <protection locked="0"/>
    </xf>
    <xf numFmtId="0" fontId="28" fillId="6" borderId="1" xfId="92" applyFont="1" applyFill="1" applyBorder="1" applyAlignment="1" applyProtection="1">
      <alignment vertical="top"/>
      <protection locked="0"/>
    </xf>
    <xf numFmtId="0" fontId="28" fillId="4" borderId="1" xfId="91" applyFont="1" applyFill="1" applyBorder="1" applyAlignment="1" applyProtection="1">
      <alignment vertical="top"/>
      <protection locked="0"/>
    </xf>
    <xf numFmtId="0" fontId="27" fillId="6" borderId="1" xfId="92" applyFont="1" applyFill="1" applyBorder="1" applyAlignment="1" applyProtection="1">
      <alignment vertical="top"/>
      <protection locked="0"/>
    </xf>
    <xf numFmtId="0" fontId="15" fillId="4" borderId="0" xfId="18" applyFont="1" applyFill="1" applyBorder="1" applyAlignment="1">
      <alignment vertical="top"/>
    </xf>
    <xf numFmtId="0" fontId="15" fillId="0" borderId="0" xfId="18" applyFont="1" applyFill="1" applyBorder="1" applyAlignment="1">
      <alignment vertical="top"/>
    </xf>
    <xf numFmtId="0" fontId="16" fillId="4" borderId="0" xfId="0" applyFont="1" applyFill="1" applyBorder="1" applyAlignment="1" applyProtection="1">
      <alignment vertical="top"/>
      <protection locked="0"/>
    </xf>
    <xf numFmtId="0" fontId="17" fillId="4" borderId="0" xfId="18" applyFont="1" applyFill="1" applyBorder="1" applyAlignment="1">
      <alignment vertical="top"/>
    </xf>
    <xf numFmtId="0" fontId="15" fillId="0" borderId="0" xfId="18" applyFont="1" applyFill="1" applyBorder="1" applyAlignment="1" applyProtection="1">
      <alignment vertical="top"/>
      <protection locked="0"/>
    </xf>
    <xf numFmtId="169" fontId="17" fillId="0" borderId="0" xfId="6" applyNumberFormat="1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170" fontId="17" fillId="0" borderId="0" xfId="5" applyNumberFormat="1" applyFont="1" applyBorder="1" applyAlignment="1" applyProtection="1">
      <alignment vertical="top"/>
      <protection locked="0"/>
    </xf>
    <xf numFmtId="171" fontId="17" fillId="0" borderId="0" xfId="0" applyNumberFormat="1" applyFont="1" applyFill="1" applyBorder="1" applyAlignment="1"/>
    <xf numFmtId="0" fontId="17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 applyProtection="1">
      <alignment vertical="top"/>
      <protection locked="0"/>
    </xf>
    <xf numFmtId="0" fontId="18" fillId="0" borderId="0" xfId="85" applyFont="1" applyFill="1" applyBorder="1" applyAlignment="1" applyProtection="1">
      <alignment vertical="top"/>
      <protection locked="0"/>
    </xf>
    <xf numFmtId="0" fontId="17" fillId="4" borderId="0" xfId="38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0" borderId="0" xfId="82" applyFont="1" applyFill="1" applyBorder="1" applyAlignment="1" applyProtection="1">
      <alignment vertical="top"/>
      <protection locked="0"/>
    </xf>
    <xf numFmtId="169" fontId="17" fillId="0" borderId="0" xfId="82" applyNumberFormat="1" applyFont="1" applyFill="1" applyBorder="1" applyAlignment="1" applyProtection="1">
      <alignment vertical="top"/>
      <protection locked="0"/>
    </xf>
    <xf numFmtId="0" fontId="17" fillId="4" borderId="0" xfId="83" applyFont="1" applyFill="1" applyBorder="1" applyAlignment="1">
      <alignment vertical="top"/>
    </xf>
    <xf numFmtId="0" fontId="17" fillId="5" borderId="0" xfId="59" applyFont="1" applyFill="1" applyBorder="1" applyAlignment="1" applyProtection="1">
      <alignment vertical="top"/>
      <protection locked="0"/>
    </xf>
    <xf numFmtId="0" fontId="17" fillId="5" borderId="0" xfId="83" applyFont="1" applyFill="1" applyBorder="1" applyAlignment="1">
      <alignment vertical="top"/>
    </xf>
    <xf numFmtId="0" fontId="17" fillId="5" borderId="0" xfId="52" applyFont="1" applyFill="1" applyBorder="1" applyAlignment="1" applyProtection="1">
      <alignment vertical="top"/>
      <protection locked="0"/>
    </xf>
    <xf numFmtId="0" fontId="17" fillId="5" borderId="0" xfId="65" applyFont="1" applyFill="1" applyBorder="1" applyAlignment="1" applyProtection="1">
      <alignment vertical="top"/>
      <protection locked="0"/>
    </xf>
    <xf numFmtId="170" fontId="17" fillId="0" borderId="0" xfId="19" applyNumberFormat="1" applyFont="1" applyBorder="1" applyAlignment="1">
      <alignment vertical="top"/>
    </xf>
    <xf numFmtId="49" fontId="19" fillId="4" borderId="0" xfId="0" applyNumberFormat="1" applyFont="1" applyFill="1" applyBorder="1" applyAlignment="1">
      <alignment horizontal="left"/>
    </xf>
    <xf numFmtId="1" fontId="17" fillId="5" borderId="0" xfId="19" applyNumberFormat="1" applyFont="1" applyFill="1" applyBorder="1" applyAlignment="1">
      <alignment horizontal="right" vertical="top"/>
    </xf>
    <xf numFmtId="0" fontId="17" fillId="0" borderId="0" xfId="47" applyFont="1" applyFill="1" applyBorder="1" applyAlignment="1"/>
    <xf numFmtId="172" fontId="17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7" fillId="5" borderId="0" xfId="90" applyFont="1" applyFill="1" applyBorder="1" applyAlignment="1"/>
    <xf numFmtId="0" fontId="18" fillId="5" borderId="0" xfId="9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18" fillId="5" borderId="0" xfId="90" applyFont="1" applyFill="1" applyBorder="1" applyAlignment="1"/>
    <xf numFmtId="0" fontId="17" fillId="4" borderId="0" xfId="84" applyFont="1" applyFill="1" applyBorder="1" applyAlignment="1" applyProtection="1">
      <alignment vertical="top"/>
      <protection locked="0"/>
    </xf>
    <xf numFmtId="170" fontId="17" fillId="5" borderId="0" xfId="5" applyNumberFormat="1" applyFont="1" applyFill="1" applyBorder="1" applyAlignment="1" applyProtection="1">
      <alignment vertical="top"/>
      <protection locked="0"/>
    </xf>
    <xf numFmtId="0" fontId="17" fillId="5" borderId="0" xfId="38" applyFont="1" applyFill="1" applyBorder="1" applyAlignment="1" applyProtection="1">
      <alignment vertical="top"/>
      <protection locked="0"/>
    </xf>
    <xf numFmtId="0" fontId="17" fillId="4" borderId="0" xfId="76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vertical="top"/>
    </xf>
    <xf numFmtId="0" fontId="18" fillId="0" borderId="0" xfId="14" applyFont="1" applyFill="1" applyBorder="1" applyAlignment="1">
      <alignment vertical="top"/>
    </xf>
    <xf numFmtId="170" fontId="17" fillId="5" borderId="0" xfId="5" applyNumberFormat="1" applyFont="1" applyFill="1" applyBorder="1" applyAlignment="1" applyProtection="1">
      <alignment vertical="top"/>
      <protection locked="0"/>
    </xf>
    <xf numFmtId="168" fontId="27" fillId="6" borderId="1" xfId="0" applyNumberFormat="1" applyFont="1" applyFill="1" applyBorder="1" applyAlignment="1"/>
    <xf numFmtId="164" fontId="27" fillId="6" borderId="1" xfId="2" applyNumberFormat="1" applyFont="1" applyFill="1" applyBorder="1"/>
    <xf numFmtId="0" fontId="46" fillId="6" borderId="1" xfId="97" applyFont="1" applyFill="1" applyBorder="1" applyAlignment="1"/>
    <xf numFmtId="0" fontId="47" fillId="5" borderId="0" xfId="0" applyFont="1" applyFill="1" applyBorder="1" applyAlignment="1">
      <alignment horizontal="left"/>
    </xf>
    <xf numFmtId="171" fontId="47" fillId="0" borderId="0" xfId="0" applyNumberFormat="1" applyFont="1" applyFill="1" applyBorder="1" applyAlignment="1"/>
    <xf numFmtId="168" fontId="28" fillId="4" borderId="1" xfId="88" applyNumberFormat="1" applyFont="1" applyFill="1" applyBorder="1" applyAlignment="1">
      <alignment vertical="top"/>
    </xf>
    <xf numFmtId="0" fontId="46" fillId="6" borderId="1" xfId="0" applyFont="1" applyFill="1" applyBorder="1" applyAlignment="1">
      <alignment vertical="top" wrapText="1"/>
    </xf>
    <xf numFmtId="168" fontId="28" fillId="4" borderId="1" xfId="2" applyNumberFormat="1" applyFont="1" applyFill="1" applyBorder="1" applyAlignment="1">
      <alignment vertical="top"/>
    </xf>
    <xf numFmtId="0" fontId="46" fillId="6" borderId="1" xfId="0" applyFont="1" applyFill="1" applyBorder="1" applyAlignment="1"/>
    <xf numFmtId="1" fontId="28" fillId="6" borderId="1" xfId="0" applyNumberFormat="1" applyFont="1" applyFill="1" applyBorder="1" applyAlignment="1">
      <alignment vertical="top"/>
    </xf>
    <xf numFmtId="0" fontId="28" fillId="6" borderId="1" xfId="0" applyFont="1" applyFill="1" applyBorder="1" applyAlignment="1">
      <alignment horizontal="center" vertical="top"/>
    </xf>
    <xf numFmtId="168" fontId="28" fillId="4" borderId="1" xfId="19" applyFont="1" applyFill="1" applyBorder="1" applyAlignment="1">
      <alignment vertical="top"/>
    </xf>
    <xf numFmtId="0" fontId="48" fillId="5" borderId="0" xfId="0" applyFont="1" applyFill="1" applyBorder="1" applyAlignment="1">
      <alignment horizontal="left"/>
    </xf>
    <xf numFmtId="171" fontId="49" fillId="0" borderId="0" xfId="0" applyNumberFormat="1" applyFont="1" applyFill="1" applyBorder="1" applyAlignment="1"/>
    <xf numFmtId="0" fontId="49" fillId="5" borderId="0" xfId="0" applyFont="1" applyFill="1" applyBorder="1" applyAlignment="1">
      <alignment horizontal="left"/>
    </xf>
    <xf numFmtId="0" fontId="45" fillId="5" borderId="0" xfId="0" applyFont="1" applyFill="1" applyBorder="1" applyAlignment="1"/>
    <xf numFmtId="0" fontId="49" fillId="5" borderId="0" xfId="0" applyFont="1" applyFill="1" applyBorder="1" applyAlignment="1"/>
    <xf numFmtId="0" fontId="47" fillId="0" borderId="0" xfId="0" applyFont="1" applyFill="1" applyBorder="1" applyAlignment="1"/>
    <xf numFmtId="168" fontId="28" fillId="6" borderId="1" xfId="19" applyNumberFormat="1" applyFont="1" applyFill="1" applyBorder="1"/>
    <xf numFmtId="0" fontId="49" fillId="0" borderId="0" xfId="0" applyFont="1" applyFill="1" applyBorder="1" applyAlignment="1"/>
    <xf numFmtId="172" fontId="49" fillId="5" borderId="0" xfId="0" applyNumberFormat="1" applyFont="1" applyFill="1" applyBorder="1" applyAlignment="1"/>
    <xf numFmtId="168" fontId="27" fillId="6" borderId="1" xfId="2" applyNumberFormat="1" applyFont="1" applyFill="1" applyBorder="1" applyAlignment="1"/>
    <xf numFmtId="175" fontId="27" fillId="6" borderId="1" xfId="0" applyNumberFormat="1" applyFont="1" applyFill="1" applyBorder="1" applyAlignment="1"/>
    <xf numFmtId="171" fontId="34" fillId="0" borderId="0" xfId="0" applyNumberFormat="1" applyFont="1"/>
    <xf numFmtId="169" fontId="34" fillId="0" borderId="0" xfId="0" applyNumberFormat="1" applyFont="1" applyAlignment="1">
      <alignment vertical="top"/>
    </xf>
    <xf numFmtId="171" fontId="0" fillId="0" borderId="0" xfId="0" applyNumberFormat="1"/>
    <xf numFmtId="0" fontId="27" fillId="6" borderId="1" xfId="92" applyFont="1" applyFill="1" applyBorder="1" applyAlignment="1"/>
    <xf numFmtId="168" fontId="27" fillId="4" borderId="1" xfId="19" applyFont="1" applyFill="1" applyBorder="1" applyAlignment="1">
      <alignment vertical="top"/>
    </xf>
    <xf numFmtId="0" fontId="34" fillId="5" borderId="0" xfId="0" applyFont="1" applyFill="1" applyAlignment="1" applyProtection="1">
      <alignment vertical="top"/>
      <protection locked="0"/>
    </xf>
    <xf numFmtId="169" fontId="17" fillId="0" borderId="0" xfId="60" applyNumberFormat="1" applyFont="1" applyFill="1" applyBorder="1" applyAlignment="1" applyProtection="1">
      <alignment vertical="top"/>
      <protection locked="0"/>
    </xf>
    <xf numFmtId="1" fontId="35" fillId="4" borderId="0" xfId="82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>
      <alignment vertical="top"/>
    </xf>
    <xf numFmtId="168" fontId="15" fillId="5" borderId="0" xfId="2" applyNumberFormat="1" applyFont="1" applyFill="1" applyBorder="1" applyAlignment="1" applyProtection="1">
      <alignment vertical="top"/>
      <protection locked="0"/>
    </xf>
    <xf numFmtId="0" fontId="34" fillId="0" borderId="0" xfId="0" applyFont="1"/>
    <xf numFmtId="0" fontId="17" fillId="0" borderId="0" xfId="0" applyFont="1" applyFill="1" applyBorder="1" applyAlignment="1"/>
    <xf numFmtId="0" fontId="17" fillId="0" borderId="0" xfId="82" applyFont="1" applyFill="1" applyBorder="1" applyAlignment="1"/>
    <xf numFmtId="169" fontId="17" fillId="0" borderId="0" xfId="66" applyNumberFormat="1" applyFont="1" applyFill="1" applyBorder="1" applyAlignment="1" applyProtection="1">
      <alignment vertical="top"/>
      <protection locked="0"/>
    </xf>
    <xf numFmtId="0" fontId="17" fillId="0" borderId="0" xfId="89" applyFont="1" applyFill="1" applyBorder="1" applyAlignment="1">
      <alignment vertical="top"/>
    </xf>
    <xf numFmtId="0" fontId="17" fillId="0" borderId="0" xfId="89" applyFont="1" applyFill="1" applyBorder="1" applyAlignment="1">
      <alignment horizontal="right" vertical="top"/>
    </xf>
    <xf numFmtId="0" fontId="17" fillId="5" borderId="0" xfId="83" applyFont="1" applyFill="1" applyBorder="1" applyAlignment="1">
      <alignment vertical="top" wrapText="1"/>
    </xf>
    <xf numFmtId="0" fontId="39" fillId="5" borderId="0" xfId="0" applyFont="1" applyFill="1" applyBorder="1" applyAlignment="1">
      <alignment vertical="top"/>
    </xf>
    <xf numFmtId="0" fontId="47" fillId="5" borderId="0" xfId="0" applyFont="1" applyFill="1" applyBorder="1" applyAlignment="1"/>
    <xf numFmtId="0" fontId="47" fillId="5" borderId="0" xfId="0" applyFont="1" applyFill="1" applyBorder="1" applyAlignment="1">
      <alignment vertical="top"/>
    </xf>
    <xf numFmtId="2" fontId="34" fillId="0" borderId="0" xfId="14" applyNumberFormat="1" applyAlignment="1">
      <alignment vertical="top"/>
    </xf>
    <xf numFmtId="2" fontId="34" fillId="0" borderId="0" xfId="12" applyNumberFormat="1" applyAlignment="1">
      <alignment vertical="top"/>
    </xf>
    <xf numFmtId="2" fontId="0" fillId="4" borderId="0" xfId="0" applyNumberFormat="1" applyFill="1"/>
    <xf numFmtId="2" fontId="0" fillId="0" borderId="0" xfId="0" applyNumberFormat="1"/>
    <xf numFmtId="168" fontId="0" fillId="0" borderId="0" xfId="19" applyFont="1"/>
    <xf numFmtId="168" fontId="0" fillId="0" borderId="0" xfId="27" applyFont="1"/>
    <xf numFmtId="168" fontId="39" fillId="5" borderId="0" xfId="2" applyNumberFormat="1" applyFont="1" applyFill="1" applyBorder="1"/>
    <xf numFmtId="2" fontId="39" fillId="5" borderId="0" xfId="0" applyNumberFormat="1" applyFont="1" applyFill="1" applyBorder="1" applyAlignment="1"/>
    <xf numFmtId="168" fontId="39" fillId="0" borderId="0" xfId="26" applyNumberFormat="1" applyFont="1"/>
    <xf numFmtId="168" fontId="39" fillId="5" borderId="0" xfId="27" applyFont="1" applyFill="1" applyBorder="1" applyAlignment="1" applyProtection="1">
      <alignment vertical="top"/>
      <protection locked="0"/>
    </xf>
    <xf numFmtId="168" fontId="39" fillId="0" borderId="0" xfId="19" applyFont="1"/>
    <xf numFmtId="168" fontId="39" fillId="0" borderId="0" xfId="2" applyNumberFormat="1" applyFont="1"/>
    <xf numFmtId="168" fontId="47" fillId="0" borderId="0" xfId="26" applyNumberFormat="1" applyFont="1"/>
    <xf numFmtId="0" fontId="45" fillId="0" borderId="0" xfId="0" applyFont="1" applyFill="1" applyBorder="1" applyAlignment="1"/>
    <xf numFmtId="173" fontId="47" fillId="0" borderId="0" xfId="0" applyNumberFormat="1" applyFont="1" applyFill="1" applyBorder="1" applyAlignment="1"/>
    <xf numFmtId="173" fontId="49" fillId="0" borderId="0" xfId="0" applyNumberFormat="1" applyFont="1" applyFill="1" applyBorder="1" applyAlignment="1"/>
    <xf numFmtId="2" fontId="34" fillId="5" borderId="0" xfId="14" applyNumberFormat="1" applyFill="1" applyAlignment="1" applyProtection="1">
      <alignment vertical="top"/>
      <protection locked="0"/>
    </xf>
    <xf numFmtId="2" fontId="0" fillId="4" borderId="9" xfId="0" applyNumberFormat="1" applyFill="1" applyBorder="1" applyAlignment="1" applyProtection="1">
      <alignment vertical="top"/>
      <protection locked="0"/>
    </xf>
    <xf numFmtId="0" fontId="34" fillId="5" borderId="0" xfId="83" applyFill="1" applyAlignment="1">
      <alignment vertical="top"/>
    </xf>
    <xf numFmtId="2" fontId="34" fillId="5" borderId="0" xfId="12" applyNumberFormat="1" applyFill="1" applyAlignment="1" applyProtection="1">
      <alignment vertical="top"/>
      <protection locked="0"/>
    </xf>
    <xf numFmtId="0" fontId="34" fillId="0" borderId="0" xfId="12"/>
    <xf numFmtId="0" fontId="34" fillId="0" borderId="0" xfId="12" applyAlignment="1">
      <alignment vertical="top"/>
    </xf>
    <xf numFmtId="168" fontId="34" fillId="5" borderId="0" xfId="19" applyFill="1" applyAlignment="1" applyProtection="1">
      <alignment vertical="top"/>
      <protection locked="0"/>
    </xf>
    <xf numFmtId="168" fontId="34" fillId="4" borderId="0" xfId="27" applyFill="1" applyAlignment="1" applyProtection="1">
      <alignment vertical="top"/>
      <protection locked="0"/>
    </xf>
    <xf numFmtId="2" fontId="39" fillId="0" borderId="0" xfId="82" applyNumberFormat="1" applyFont="1" applyFill="1" applyBorder="1" applyAlignment="1" applyProtection="1">
      <alignment vertical="top"/>
      <protection locked="0"/>
    </xf>
    <xf numFmtId="164" fontId="47" fillId="5" borderId="0" xfId="26" applyFont="1" applyFill="1" applyBorder="1" applyAlignment="1" applyProtection="1">
      <alignment vertical="top"/>
      <protection locked="0"/>
    </xf>
    <xf numFmtId="2" fontId="47" fillId="0" borderId="0" xfId="0" applyNumberFormat="1" applyFont="1" applyFill="1" applyBorder="1" applyAlignment="1" applyProtection="1">
      <alignment vertical="top"/>
      <protection locked="0"/>
    </xf>
    <xf numFmtId="2" fontId="40" fillId="0" borderId="0" xfId="0" applyNumberFormat="1" applyFont="1" applyFill="1" applyBorder="1" applyAlignment="1" applyProtection="1">
      <alignment vertical="top"/>
      <protection locked="0"/>
    </xf>
    <xf numFmtId="0" fontId="0" fillId="4" borderId="0" xfId="0" applyFill="1"/>
    <xf numFmtId="0" fontId="34" fillId="0" borderId="0" xfId="84"/>
    <xf numFmtId="168" fontId="34" fillId="4" borderId="0" xfId="19" applyFill="1" applyAlignment="1" applyProtection="1">
      <alignment vertical="top"/>
      <protection locked="0"/>
    </xf>
    <xf numFmtId="0" fontId="34" fillId="0" borderId="0" xfId="34"/>
    <xf numFmtId="0" fontId="39" fillId="0" borderId="0" xfId="82" applyFont="1" applyFill="1" applyBorder="1" applyAlignment="1"/>
    <xf numFmtId="0" fontId="47" fillId="0" borderId="0" xfId="0" applyFont="1" applyFill="1" applyBorder="1" applyAlignment="1">
      <alignment vertical="top"/>
    </xf>
    <xf numFmtId="0" fontId="20" fillId="4" borderId="0" xfId="76" applyFont="1" applyFill="1" applyBorder="1" applyAlignment="1">
      <alignment vertical="top"/>
    </xf>
    <xf numFmtId="0" fontId="21" fillId="4" borderId="0" xfId="0" applyFont="1" applyFill="1" applyBorder="1" applyAlignment="1" applyProtection="1">
      <alignment vertical="top"/>
      <protection locked="0"/>
    </xf>
    <xf numFmtId="0" fontId="17" fillId="5" borderId="0" xfId="83" applyFont="1" applyFill="1" applyBorder="1" applyAlignment="1">
      <alignment vertical="top"/>
    </xf>
    <xf numFmtId="169" fontId="20" fillId="0" borderId="0" xfId="6" applyNumberFormat="1" applyFont="1" applyFill="1" applyBorder="1" applyAlignment="1" applyProtection="1">
      <alignment vertical="top"/>
      <protection locked="0"/>
    </xf>
    <xf numFmtId="0" fontId="50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3" fillId="4" borderId="0" xfId="76" applyFont="1" applyFill="1" applyBorder="1" applyAlignment="1">
      <alignment vertical="top"/>
    </xf>
    <xf numFmtId="165" fontId="22" fillId="4" borderId="0" xfId="0" applyNumberFormat="1" applyFont="1" applyFill="1" applyBorder="1" applyAlignment="1">
      <alignment vertical="center"/>
    </xf>
    <xf numFmtId="1" fontId="51" fillId="4" borderId="0" xfId="0" applyNumberFormat="1" applyFont="1" applyFill="1" applyBorder="1" applyAlignment="1">
      <alignment horizontal="right"/>
    </xf>
    <xf numFmtId="169" fontId="23" fillId="4" borderId="0" xfId="0" applyNumberFormat="1" applyFont="1" applyFill="1" applyBorder="1" applyAlignment="1" applyProtection="1">
      <alignment vertical="top"/>
      <protection locked="0"/>
    </xf>
    <xf numFmtId="169" fontId="41" fillId="4" borderId="0" xfId="6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/>
    <xf numFmtId="1" fontId="23" fillId="4" borderId="0" xfId="0" applyNumberFormat="1" applyFont="1" applyFill="1" applyBorder="1" applyAlignment="1"/>
    <xf numFmtId="0" fontId="52" fillId="4" borderId="0" xfId="0" applyFont="1" applyFill="1" applyBorder="1" applyAlignment="1"/>
    <xf numFmtId="1" fontId="23" fillId="4" borderId="0" xfId="2" applyNumberFormat="1" applyFont="1" applyFill="1" applyBorder="1"/>
    <xf numFmtId="169" fontId="23" fillId="4" borderId="0" xfId="0" applyNumberFormat="1" applyFont="1" applyFill="1" applyBorder="1" applyAlignment="1">
      <alignment vertical="top"/>
    </xf>
    <xf numFmtId="0" fontId="50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50" fillId="4" borderId="2" xfId="0" applyFont="1" applyFill="1" applyBorder="1"/>
    <xf numFmtId="0" fontId="34" fillId="4" borderId="0" xfId="0" applyFont="1" applyFill="1" applyBorder="1"/>
    <xf numFmtId="1" fontId="50" fillId="4" borderId="0" xfId="0" applyNumberFormat="1" applyFont="1" applyFill="1" applyBorder="1" applyAlignment="1">
      <alignment horizontal="left"/>
    </xf>
    <xf numFmtId="171" fontId="50" fillId="4" borderId="0" xfId="0" applyNumberFormat="1" applyFont="1" applyFill="1" applyBorder="1"/>
    <xf numFmtId="0" fontId="50" fillId="4" borderId="1" xfId="0" applyFont="1" applyFill="1" applyBorder="1"/>
    <xf numFmtId="0" fontId="50" fillId="0" borderId="0" xfId="0" applyFont="1" applyBorder="1"/>
    <xf numFmtId="0" fontId="34" fillId="0" borderId="1" xfId="0" applyFont="1" applyBorder="1" applyAlignment="1">
      <alignment vertical="top"/>
    </xf>
    <xf numFmtId="1" fontId="50" fillId="0" borderId="0" xfId="0" applyNumberFormat="1" applyFont="1" applyBorder="1" applyAlignment="1">
      <alignment horizontal="left"/>
    </xf>
    <xf numFmtId="171" fontId="50" fillId="0" borderId="0" xfId="0" applyNumberFormat="1" applyFont="1" applyBorder="1"/>
    <xf numFmtId="0" fontId="50" fillId="0" borderId="1" xfId="0" applyFont="1" applyBorder="1"/>
    <xf numFmtId="0" fontId="50" fillId="4" borderId="0" xfId="0" applyFont="1" applyFill="1" applyBorder="1" applyAlignment="1">
      <alignment vertical="top"/>
    </xf>
    <xf numFmtId="0" fontId="50" fillId="4" borderId="0" xfId="0" applyFont="1" applyFill="1" applyBorder="1" applyAlignment="1">
      <alignment horizontal="left"/>
    </xf>
    <xf numFmtId="172" fontId="50" fillId="4" borderId="0" xfId="0" applyNumberFormat="1" applyFont="1" applyFill="1" applyBorder="1"/>
    <xf numFmtId="0" fontId="50" fillId="4" borderId="1" xfId="0" applyFont="1" applyFill="1" applyBorder="1" applyAlignment="1">
      <alignment vertical="top"/>
    </xf>
    <xf numFmtId="0" fontId="50" fillId="5" borderId="0" xfId="0" applyFont="1" applyFill="1" applyBorder="1"/>
    <xf numFmtId="0" fontId="50" fillId="0" borderId="0" xfId="0" applyFont="1" applyBorder="1" applyAlignment="1">
      <alignment vertical="top"/>
    </xf>
    <xf numFmtId="172" fontId="50" fillId="0" borderId="0" xfId="0" applyNumberFormat="1" applyFont="1" applyBorder="1"/>
    <xf numFmtId="0" fontId="34" fillId="4" borderId="0" xfId="60" applyFont="1" applyFill="1" applyBorder="1" applyAlignment="1" applyProtection="1">
      <alignment vertical="top"/>
      <protection locked="0"/>
    </xf>
    <xf numFmtId="169" fontId="50" fillId="4" borderId="0" xfId="0" applyNumberFormat="1" applyFont="1" applyFill="1" applyBorder="1"/>
    <xf numFmtId="0" fontId="50" fillId="4" borderId="0" xfId="9" applyFont="1" applyFill="1" applyBorder="1"/>
    <xf numFmtId="0" fontId="26" fillId="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top"/>
    </xf>
    <xf numFmtId="0" fontId="34" fillId="5" borderId="1" xfId="0" applyFont="1" applyFill="1" applyBorder="1" applyAlignment="1">
      <alignment vertical="top"/>
    </xf>
    <xf numFmtId="0" fontId="34" fillId="5" borderId="0" xfId="47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0" fontId="34" fillId="5" borderId="0" xfId="0" applyFont="1" applyFill="1" applyBorder="1" applyAlignment="1">
      <alignment vertical="top"/>
    </xf>
    <xf numFmtId="169" fontId="34" fillId="5" borderId="0" xfId="0" applyNumberFormat="1" applyFont="1" applyFill="1" applyBorder="1" applyAlignment="1">
      <alignment vertical="top"/>
    </xf>
    <xf numFmtId="0" fontId="26" fillId="4" borderId="0" xfId="0" applyFont="1" applyFill="1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169" fontId="20" fillId="0" borderId="0" xfId="60" applyNumberFormat="1" applyFont="1" applyFill="1" applyBorder="1" applyAlignment="1" applyProtection="1">
      <alignment vertical="top"/>
      <protection locked="0"/>
    </xf>
    <xf numFmtId="0" fontId="38" fillId="0" borderId="0" xfId="0" applyFont="1" applyFill="1" applyBorder="1" applyAlignment="1">
      <alignment vertical="top"/>
    </xf>
    <xf numFmtId="0" fontId="22" fillId="4" borderId="0" xfId="0" applyFont="1" applyFill="1" applyBorder="1" applyAlignment="1">
      <alignment horizontal="left" vertical="center"/>
    </xf>
    <xf numFmtId="168" fontId="22" fillId="4" borderId="0" xfId="2" applyNumberFormat="1" applyFont="1" applyFill="1" applyBorder="1" applyAlignment="1">
      <alignment vertical="center"/>
    </xf>
    <xf numFmtId="168" fontId="0" fillId="0" borderId="0" xfId="0" applyNumberFormat="1"/>
    <xf numFmtId="0" fontId="23" fillId="4" borderId="0" xfId="0" applyFont="1" applyFill="1" applyBorder="1" applyAlignment="1">
      <alignment horizontal="left" vertical="top"/>
    </xf>
    <xf numFmtId="168" fontId="23" fillId="4" borderId="0" xfId="2" applyNumberFormat="1" applyFont="1" applyFill="1" applyBorder="1"/>
    <xf numFmtId="169" fontId="23" fillId="4" borderId="0" xfId="66" applyNumberFormat="1" applyFont="1" applyFill="1" applyBorder="1" applyAlignment="1" applyProtection="1">
      <alignment vertical="top"/>
      <protection locked="0"/>
    </xf>
    <xf numFmtId="168" fontId="23" fillId="4" borderId="0" xfId="2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horizontal="left"/>
    </xf>
    <xf numFmtId="168" fontId="23" fillId="4" borderId="0" xfId="19" applyFont="1" applyFill="1" applyBorder="1"/>
    <xf numFmtId="2" fontId="23" fillId="4" borderId="0" xfId="0" applyNumberFormat="1" applyFont="1" applyFill="1" applyBorder="1" applyAlignment="1" applyProtection="1">
      <alignment horizontal="left" vertical="top"/>
      <protection locked="0"/>
    </xf>
    <xf numFmtId="0" fontId="23" fillId="4" borderId="0" xfId="82" applyFont="1" applyFill="1" applyBorder="1" applyAlignment="1">
      <alignment horizontal="left"/>
    </xf>
    <xf numFmtId="1" fontId="34" fillId="0" borderId="0" xfId="0" applyNumberFormat="1" applyFont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43" fontId="50" fillId="4" borderId="0" xfId="2" applyFont="1" applyFill="1" applyBorder="1"/>
    <xf numFmtId="0" fontId="50" fillId="0" borderId="0" xfId="0" applyFont="1" applyBorder="1" applyAlignment="1">
      <alignment horizontal="left"/>
    </xf>
    <xf numFmtId="168" fontId="50" fillId="0" borderId="0" xfId="19" applyFont="1" applyBorder="1"/>
    <xf numFmtId="43" fontId="34" fillId="4" borderId="0" xfId="2" applyFont="1" applyFill="1" applyBorder="1"/>
    <xf numFmtId="43" fontId="50" fillId="0" borderId="0" xfId="2" applyFont="1" applyBorder="1"/>
    <xf numFmtId="0" fontId="34" fillId="0" borderId="0" xfId="0" applyFont="1" applyBorder="1" applyAlignment="1">
      <alignment horizontal="left" vertical="top"/>
    </xf>
    <xf numFmtId="0" fontId="34" fillId="5" borderId="0" xfId="31" applyFill="1" applyBorder="1"/>
    <xf numFmtId="0" fontId="53" fillId="0" borderId="0" xfId="0" applyFont="1" applyBorder="1" applyAlignment="1">
      <alignment horizontal="left"/>
    </xf>
    <xf numFmtId="168" fontId="0" fillId="0" borderId="0" xfId="27" applyFont="1" applyBorder="1"/>
    <xf numFmtId="1" fontId="26" fillId="4" borderId="0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168" fontId="26" fillId="4" borderId="0" xfId="0" applyNumberFormat="1" applyFont="1" applyFill="1" applyBorder="1" applyAlignment="1">
      <alignment vertical="center"/>
    </xf>
    <xf numFmtId="1" fontId="34" fillId="0" borderId="0" xfId="0" applyNumberFormat="1" applyFont="1" applyAlignment="1">
      <alignment vertical="top"/>
    </xf>
    <xf numFmtId="173" fontId="0" fillId="0" borderId="0" xfId="19" applyNumberFormat="1" applyFont="1"/>
    <xf numFmtId="173" fontId="0" fillId="0" borderId="0" xfId="0" applyNumberFormat="1"/>
    <xf numFmtId="1" fontId="0" fillId="0" borderId="0" xfId="0" applyNumberFormat="1"/>
    <xf numFmtId="2" fontId="34" fillId="0" borderId="0" xfId="0" applyNumberFormat="1" applyFont="1"/>
    <xf numFmtId="1" fontId="34" fillId="0" borderId="0" xfId="0" applyNumberFormat="1" applyFont="1"/>
    <xf numFmtId="0" fontId="34" fillId="4" borderId="0" xfId="35" applyFill="1" applyAlignment="1">
      <alignment vertical="top"/>
    </xf>
    <xf numFmtId="0" fontId="34" fillId="0" borderId="0" xfId="35" applyAlignment="1">
      <alignment vertical="top"/>
    </xf>
    <xf numFmtId="0" fontId="34" fillId="0" borderId="0" xfId="76" applyAlignment="1" applyProtection="1">
      <alignment vertical="top"/>
      <protection locked="0"/>
    </xf>
    <xf numFmtId="0" fontId="34" fillId="4" borderId="0" xfId="76" applyFill="1" applyAlignment="1" applyProtection="1">
      <alignment vertical="top"/>
      <protection locked="0"/>
    </xf>
    <xf numFmtId="0" fontId="54" fillId="4" borderId="0" xfId="0" applyFont="1" applyFill="1" applyAlignment="1">
      <alignment horizontal="left"/>
    </xf>
    <xf numFmtId="0" fontId="34" fillId="4" borderId="0" xfId="0" applyFont="1" applyFill="1" applyAlignment="1">
      <alignment vertical="top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horizontal="center" vertical="center"/>
    </xf>
    <xf numFmtId="0" fontId="56" fillId="0" borderId="10" xfId="0" applyFont="1" applyBorder="1"/>
    <xf numFmtId="0" fontId="56" fillId="0" borderId="11" xfId="0" applyFont="1" applyBorder="1"/>
    <xf numFmtId="0" fontId="56" fillId="0" borderId="12" xfId="0" applyFont="1" applyBorder="1"/>
    <xf numFmtId="0" fontId="56" fillId="0" borderId="10" xfId="0" applyFont="1" applyBorder="1" applyAlignment="1">
      <alignment horizontal="center"/>
    </xf>
    <xf numFmtId="14" fontId="56" fillId="0" borderId="0" xfId="0" applyNumberFormat="1" applyFont="1"/>
    <xf numFmtId="0" fontId="56" fillId="0" borderId="13" xfId="0" applyFont="1" applyBorder="1"/>
    <xf numFmtId="0" fontId="56" fillId="0" borderId="0" xfId="0" applyFont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5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vertical="center" wrapText="1"/>
    </xf>
    <xf numFmtId="174" fontId="9" fillId="4" borderId="1" xfId="2" applyNumberFormat="1" applyFont="1" applyFill="1" applyBorder="1" applyAlignment="1">
      <alignment horizontal="center"/>
    </xf>
    <xf numFmtId="37" fontId="56" fillId="0" borderId="0" xfId="2" applyNumberFormat="1" applyFont="1" applyAlignment="1">
      <alignment vertical="center" wrapText="1"/>
    </xf>
    <xf numFmtId="0" fontId="57" fillId="0" borderId="1" xfId="0" applyFont="1" applyBorder="1" applyAlignment="1">
      <alignment horizontal="center"/>
    </xf>
    <xf numFmtId="174" fontId="57" fillId="0" borderId="1" xfId="2" applyNumberFormat="1" applyFont="1" applyBorder="1" applyAlignment="1">
      <alignment horizontal="center"/>
    </xf>
    <xf numFmtId="174" fontId="56" fillId="0" borderId="0" xfId="2" applyNumberFormat="1" applyFont="1"/>
    <xf numFmtId="0" fontId="56" fillId="0" borderId="12" xfId="0" applyFont="1" applyBorder="1" applyAlignment="1">
      <alignment horizontal="center" vertical="center"/>
    </xf>
    <xf numFmtId="0" fontId="26" fillId="0" borderId="0" xfId="0" applyFont="1"/>
    <xf numFmtId="0" fontId="0" fillId="0" borderId="0" xfId="0" applyAlignment="1">
      <alignment horizontal="center"/>
    </xf>
    <xf numFmtId="0" fontId="59" fillId="0" borderId="0" xfId="0" applyFont="1"/>
    <xf numFmtId="0" fontId="5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56" fillId="0" borderId="0" xfId="0" applyNumberFormat="1" applyFont="1"/>
    <xf numFmtId="174" fontId="50" fillId="0" borderId="0" xfId="2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1" fontId="56" fillId="0" borderId="0" xfId="0" applyNumberFormat="1" applyFont="1"/>
    <xf numFmtId="173" fontId="50" fillId="0" borderId="0" xfId="2" applyNumberFormat="1" applyFont="1" applyAlignment="1">
      <alignment horizontal="center"/>
    </xf>
    <xf numFmtId="173" fontId="1" fillId="0" borderId="0" xfId="2" applyNumberFormat="1" applyFont="1" applyAlignment="1">
      <alignment horizontal="center"/>
    </xf>
    <xf numFmtId="0" fontId="60" fillId="0" borderId="0" xfId="0" applyFont="1"/>
    <xf numFmtId="43" fontId="0" fillId="0" borderId="0" xfId="2" applyFont="1"/>
    <xf numFmtId="0" fontId="57" fillId="0" borderId="0" xfId="0" applyFont="1" applyBorder="1" applyAlignment="1">
      <alignment horizontal="center"/>
    </xf>
    <xf numFmtId="37" fontId="9" fillId="0" borderId="0" xfId="2" applyNumberFormat="1" applyFont="1" applyBorder="1" applyAlignment="1">
      <alignment vertical="center" wrapText="1"/>
    </xf>
    <xf numFmtId="37" fontId="0" fillId="0" borderId="0" xfId="0" applyNumberFormat="1" applyBorder="1"/>
    <xf numFmtId="37" fontId="0" fillId="0" borderId="0" xfId="0" applyNumberFormat="1"/>
    <xf numFmtId="37" fontId="56" fillId="0" borderId="1" xfId="2" applyNumberFormat="1" applyFont="1" applyBorder="1" applyAlignment="1">
      <alignment vertical="center"/>
    </xf>
    <xf numFmtId="0" fontId="56" fillId="0" borderId="6" xfId="0" applyFont="1" applyBorder="1"/>
    <xf numFmtId="43" fontId="0" fillId="0" borderId="1" xfId="2" applyFont="1" applyBorder="1" applyAlignment="1">
      <alignment vertical="center"/>
    </xf>
    <xf numFmtId="43" fontId="0" fillId="0" borderId="1" xfId="2" applyFont="1" applyBorder="1"/>
    <xf numFmtId="0" fontId="56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0" xfId="0" applyFont="1"/>
    <xf numFmtId="0" fontId="56" fillId="0" borderId="10" xfId="0" applyFont="1" applyBorder="1" applyAlignment="1">
      <alignment vertical="center"/>
    </xf>
    <xf numFmtId="0" fontId="50" fillId="0" borderId="0" xfId="0" applyFont="1"/>
    <xf numFmtId="166" fontId="56" fillId="0" borderId="0" xfId="0" applyNumberFormat="1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1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 indent="5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1" fillId="0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174" fontId="0" fillId="0" borderId="1" xfId="2" applyNumberFormat="1" applyFont="1" applyBorder="1"/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174" fontId="9" fillId="0" borderId="0" xfId="0" applyNumberFormat="1" applyFont="1"/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14" fillId="0" borderId="0" xfId="0" applyFont="1"/>
    <xf numFmtId="0" fontId="57" fillId="0" borderId="0" xfId="0" applyFont="1"/>
    <xf numFmtId="174" fontId="9" fillId="0" borderId="1" xfId="2" applyNumberFormat="1" applyFont="1" applyBorder="1"/>
    <xf numFmtId="0" fontId="17" fillId="0" borderId="1" xfId="89" quotePrefix="1" applyFont="1" applyFill="1" applyBorder="1" applyAlignment="1">
      <alignment horizontal="right" vertical="top"/>
    </xf>
    <xf numFmtId="0" fontId="28" fillId="6" borderId="1" xfId="0" quotePrefix="1" applyFont="1" applyFill="1" applyBorder="1" applyAlignment="1">
      <alignment horizontal="right"/>
    </xf>
    <xf numFmtId="0" fontId="28" fillId="4" borderId="1" xfId="0" quotePrefix="1" applyFont="1" applyFill="1" applyBorder="1" applyAlignment="1">
      <alignment horizontal="right"/>
    </xf>
    <xf numFmtId="174" fontId="27" fillId="6" borderId="1" xfId="2" quotePrefix="1" applyNumberFormat="1" applyFont="1" applyFill="1" applyBorder="1" applyAlignment="1">
      <alignment horizontal="right" wrapText="1"/>
    </xf>
    <xf numFmtId="0" fontId="27" fillId="6" borderId="1" xfId="0" quotePrefix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3" fontId="57" fillId="0" borderId="1" xfId="0" applyNumberFormat="1" applyFont="1" applyFill="1" applyBorder="1" applyAlignment="1">
      <alignment horizontal="center" vertical="center"/>
    </xf>
    <xf numFmtId="3" fontId="57" fillId="0" borderId="48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61" fillId="7" borderId="31" xfId="0" applyFont="1" applyFill="1" applyBorder="1" applyAlignment="1">
      <alignment horizontal="center" vertical="center"/>
    </xf>
    <xf numFmtId="0" fontId="61" fillId="7" borderId="51" xfId="0" applyFont="1" applyFill="1" applyBorder="1" applyAlignment="1">
      <alignment horizontal="center" vertical="center"/>
    </xf>
    <xf numFmtId="0" fontId="62" fillId="8" borderId="19" xfId="0" applyFont="1" applyFill="1" applyBorder="1" applyAlignment="1">
      <alignment horizontal="center" vertical="center"/>
    </xf>
    <xf numFmtId="0" fontId="62" fillId="3" borderId="19" xfId="0" applyFont="1" applyFill="1" applyBorder="1" applyAlignment="1">
      <alignment horizontal="center" vertical="center"/>
    </xf>
    <xf numFmtId="0" fontId="62" fillId="9" borderId="19" xfId="0" applyFont="1" applyFill="1" applyBorder="1" applyAlignment="1">
      <alignment horizontal="center" vertical="center"/>
    </xf>
    <xf numFmtId="0" fontId="62" fillId="9" borderId="54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8" fillId="0" borderId="1" xfId="0" applyFont="1" applyBorder="1" applyAlignment="1">
      <alignment horizontal="center" vertical="top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57" fillId="0" borderId="1" xfId="0" applyFont="1" applyBorder="1" applyAlignment="1">
      <alignment horizontal="center"/>
    </xf>
    <xf numFmtId="0" fontId="14" fillId="0" borderId="1" xfId="2" applyNumberFormat="1" applyFont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6" fillId="0" borderId="2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1" fontId="9" fillId="0" borderId="10" xfId="2" applyNumberFormat="1" applyFont="1" applyBorder="1" applyAlignment="1">
      <alignment horizontal="center" vertical="top" wrapText="1"/>
    </xf>
    <xf numFmtId="41" fontId="9" fillId="0" borderId="12" xfId="2" applyNumberFormat="1" applyFont="1" applyBorder="1" applyAlignment="1">
      <alignment horizontal="center" vertical="top" wrapText="1"/>
    </xf>
    <xf numFmtId="43" fontId="9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6" fillId="0" borderId="11" xfId="0" applyFont="1" applyBorder="1"/>
    <xf numFmtId="0" fontId="56" fillId="0" borderId="12" xfId="0" applyFont="1" applyBorder="1"/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37" fontId="9" fillId="0" borderId="0" xfId="2" applyNumberFormat="1" applyFont="1" applyBorder="1" applyAlignment="1">
      <alignment horizontal="center" vertical="center" wrapText="1"/>
    </xf>
    <xf numFmtId="37" fontId="9" fillId="0" borderId="0" xfId="2" applyNumberFormat="1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37" fontId="56" fillId="0" borderId="0" xfId="2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37" fontId="9" fillId="0" borderId="1" xfId="2" applyNumberFormat="1" applyFont="1" applyBorder="1" applyAlignment="1">
      <alignment horizontal="center" vertical="center" wrapText="1"/>
    </xf>
    <xf numFmtId="37" fontId="9" fillId="0" borderId="10" xfId="2" applyNumberFormat="1" applyFont="1" applyBorder="1" applyAlignment="1">
      <alignment horizontal="center" vertical="center" wrapText="1"/>
    </xf>
    <xf numFmtId="37" fontId="9" fillId="0" borderId="12" xfId="2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0" borderId="1" xfId="0" applyFont="1" applyBorder="1" applyAlignment="1">
      <alignment horizontal="left" vertical="center"/>
    </xf>
    <xf numFmtId="0" fontId="56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00">
    <cellStyle name="Comma" xfId="2" builtinId="3"/>
    <cellStyle name="Comma 11" xfId="19"/>
    <cellStyle name="Comma 11 2 2 2" xfId="27"/>
    <cellStyle name="Comma 11 3" xfId="62"/>
    <cellStyle name="Comma 12" xfId="87"/>
    <cellStyle name="Comma 18" xfId="5"/>
    <cellStyle name="Comma 24" xfId="3"/>
    <cellStyle name="Comma 25" xfId="28"/>
    <cellStyle name="Comma 27" xfId="94"/>
    <cellStyle name="Comma 29" xfId="21"/>
    <cellStyle name="Comma 35" xfId="24"/>
    <cellStyle name="Comma 36" xfId="26"/>
    <cellStyle name="Comma 37" xfId="20"/>
    <cellStyle name="Comma 38" xfId="22"/>
    <cellStyle name="Comma 4" xfId="29"/>
    <cellStyle name="Comma 4 2 2 2 2" xfId="23"/>
    <cellStyle name="Comma 47" xfId="88"/>
    <cellStyle name="Comma 48" xfId="11"/>
    <cellStyle name="Comma 9" xfId="30"/>
    <cellStyle name="Normal" xfId="0" builtinId="0"/>
    <cellStyle name="Normal 10" xfId="31"/>
    <cellStyle name="Normal 10 2" xfId="14"/>
    <cellStyle name="Normal 10 2 2 2 2" xfId="32"/>
    <cellStyle name="Normal 104" xfId="33"/>
    <cellStyle name="Normal 109" xfId="34"/>
    <cellStyle name="Normal 110" xfId="35"/>
    <cellStyle name="Normal 112" xfId="36"/>
    <cellStyle name="Normal 115 2" xfId="37"/>
    <cellStyle name="Normal 12" xfId="38"/>
    <cellStyle name="Normal 12 6" xfId="91"/>
    <cellStyle name="Normal 12 7" xfId="39"/>
    <cellStyle name="Normal 132" xfId="41"/>
    <cellStyle name="Normal 136 3" xfId="9"/>
    <cellStyle name="Normal 137" xfId="43"/>
    <cellStyle name="Normal 139" xfId="4"/>
    <cellStyle name="Normal 140" xfId="44"/>
    <cellStyle name="Normal 141" xfId="90"/>
    <cellStyle name="Normal 142" xfId="42"/>
    <cellStyle name="Normal 143" xfId="12"/>
    <cellStyle name="Normal 145" xfId="13"/>
    <cellStyle name="Normal 147" xfId="45"/>
    <cellStyle name="Normal 149" xfId="46"/>
    <cellStyle name="Normal 174" xfId="89"/>
    <cellStyle name="Normal 178" xfId="47"/>
    <cellStyle name="Normal 185" xfId="96"/>
    <cellStyle name="Normal 186" xfId="97"/>
    <cellStyle name="Normal 187" xfId="99"/>
    <cellStyle name="Normal 188" xfId="7"/>
    <cellStyle name="Normal 190" xfId="95"/>
    <cellStyle name="Normal 191" xfId="98"/>
    <cellStyle name="Normal 2" xfId="40"/>
    <cellStyle name="Normal 2 51" xfId="1"/>
    <cellStyle name="Normal 2 52" xfId="8"/>
    <cellStyle name="Normal 3" xfId="48"/>
    <cellStyle name="Normal 3 2" xfId="49"/>
    <cellStyle name="Normal 3 2 2 2 2" xfId="50"/>
    <cellStyle name="Normal 3 2 4" xfId="51"/>
    <cellStyle name="Normal 46" xfId="52"/>
    <cellStyle name="Normal 49" xfId="25"/>
    <cellStyle name="Normal 5" xfId="53"/>
    <cellStyle name="Normal 56 2" xfId="55"/>
    <cellStyle name="Normal 6" xfId="93"/>
    <cellStyle name="Normal 61 2" xfId="54"/>
    <cellStyle name="Normal 62" xfId="17"/>
    <cellStyle name="Normal 63" xfId="6"/>
    <cellStyle name="Normal 63 2" xfId="56"/>
    <cellStyle name="Normal 63 2 2 2" xfId="57"/>
    <cellStyle name="Normal 63 3" xfId="58"/>
    <cellStyle name="Normal 64" xfId="59"/>
    <cellStyle name="Normal 65 2" xfId="60"/>
    <cellStyle name="Normal 65 2 2" xfId="61"/>
    <cellStyle name="Normal 65 2 2 2" xfId="63"/>
    <cellStyle name="Normal 65 2 3" xfId="64"/>
    <cellStyle name="Normal 7" xfId="65"/>
    <cellStyle name="Normal 74" xfId="66"/>
    <cellStyle name="Normal 74 2" xfId="67"/>
    <cellStyle name="Normal 74 3" xfId="10"/>
    <cellStyle name="Normal 75" xfId="68"/>
    <cellStyle name="Normal 75 14 2" xfId="69"/>
    <cellStyle name="Normal 76" xfId="70"/>
    <cellStyle name="Normal 77" xfId="72"/>
    <cellStyle name="Normal 77 10" xfId="86"/>
    <cellStyle name="Normal 77 10 2 2 2" xfId="73"/>
    <cellStyle name="Normal 77 10 3" xfId="74"/>
    <cellStyle name="Normal 78" xfId="16"/>
    <cellStyle name="Normal 8" xfId="75"/>
    <cellStyle name="Normal 82" xfId="71"/>
    <cellStyle name="Normal 83" xfId="15"/>
    <cellStyle name="Normal 84" xfId="76"/>
    <cellStyle name="Normal 84 2" xfId="77"/>
    <cellStyle name="Normal 84 2 2 2" xfId="18"/>
    <cellStyle name="Normal 85" xfId="79"/>
    <cellStyle name="Normal 85 2" xfId="80"/>
    <cellStyle name="Normal 86" xfId="81"/>
    <cellStyle name="Normal 87" xfId="82"/>
    <cellStyle name="Normal 87 3" xfId="92"/>
    <cellStyle name="Normal 90" xfId="78"/>
    <cellStyle name="Normal 93" xfId="83"/>
    <cellStyle name="Normal 94" xfId="85"/>
    <cellStyle name="Normal 97" xfId="8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ad\Desktop\SHPI%20Reports%20for%202017-2018\SHPI%20Reports%202018\SHPI-monthly%20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opLeftCell="A94" zoomScale="110" zoomScaleNormal="110" workbookViewId="0">
      <selection activeCell="H106" sqref="H106:I106"/>
    </sheetView>
  </sheetViews>
  <sheetFormatPr defaultColWidth="8.81640625" defaultRowHeight="14"/>
  <cols>
    <col min="1" max="1" width="1" style="571" customWidth="1"/>
    <col min="2" max="2" width="14.453125" style="571" customWidth="1"/>
    <col min="3" max="3" width="3.1796875" style="571" customWidth="1"/>
    <col min="4" max="4" width="14.81640625" style="571" customWidth="1"/>
    <col min="5" max="5" width="15.1796875" style="571" customWidth="1"/>
    <col min="6" max="6" width="12.26953125" style="571" customWidth="1"/>
    <col min="7" max="7" width="16.81640625" style="571" customWidth="1"/>
    <col min="8" max="8" width="14.54296875" style="571" customWidth="1"/>
    <col min="9" max="9" width="11.54296875" style="571" customWidth="1"/>
    <col min="10" max="10" width="11.81640625" style="571" customWidth="1"/>
    <col min="11" max="16384" width="8.81640625" style="571"/>
  </cols>
  <sheetData>
    <row r="1" spans="1:9" ht="15.65" customHeight="1">
      <c r="A1" s="121"/>
      <c r="B1" s="121"/>
      <c r="C1" s="617" t="s">
        <v>0</v>
      </c>
      <c r="D1" s="617"/>
      <c r="E1" s="617"/>
      <c r="F1" s="617"/>
      <c r="G1" s="617"/>
      <c r="H1" s="617"/>
      <c r="I1" s="121"/>
    </row>
    <row r="2" spans="1:9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9.5" customHeight="1">
      <c r="A3" s="572" t="s">
        <v>1</v>
      </c>
      <c r="B3" s="517"/>
      <c r="C3" s="618" t="s">
        <v>2</v>
      </c>
      <c r="D3" s="619"/>
      <c r="E3" s="528"/>
      <c r="F3" s="572" t="s">
        <v>3</v>
      </c>
      <c r="G3" s="620" t="s">
        <v>4</v>
      </c>
      <c r="H3" s="620"/>
      <c r="I3" s="621"/>
    </row>
    <row r="4" spans="1:9">
      <c r="A4" s="528"/>
      <c r="B4" s="528"/>
      <c r="C4" s="528"/>
      <c r="D4" s="528"/>
      <c r="E4" s="528"/>
      <c r="F4" s="528"/>
      <c r="G4" s="528"/>
      <c r="H4" s="528"/>
      <c r="I4" s="528"/>
    </row>
    <row r="5" spans="1:9" ht="17.25" customHeight="1">
      <c r="A5" s="622" t="s">
        <v>5</v>
      </c>
      <c r="B5" s="620"/>
      <c r="C5" s="620"/>
      <c r="D5" s="621"/>
      <c r="E5" s="528"/>
      <c r="F5" s="572" t="s">
        <v>6</v>
      </c>
      <c r="G5" s="620">
        <v>2020</v>
      </c>
      <c r="H5" s="620"/>
      <c r="I5" s="621"/>
    </row>
    <row r="6" spans="1:9">
      <c r="A6" s="520"/>
      <c r="B6" s="520"/>
      <c r="C6" s="520"/>
      <c r="D6" s="520"/>
      <c r="E6" s="520"/>
      <c r="F6" s="520"/>
      <c r="G6" s="520"/>
      <c r="H6" s="520"/>
      <c r="I6" s="520"/>
    </row>
    <row r="7" spans="1:9">
      <c r="A7" s="520" t="s">
        <v>7</v>
      </c>
      <c r="B7" s="520"/>
      <c r="C7" s="520"/>
      <c r="D7" s="520"/>
      <c r="E7" s="520"/>
      <c r="F7" s="520"/>
      <c r="G7" s="520"/>
      <c r="H7" s="520"/>
      <c r="I7" s="520"/>
    </row>
    <row r="8" spans="1:9" ht="20.25" customHeight="1">
      <c r="A8" s="623" t="s">
        <v>8</v>
      </c>
      <c r="B8" s="623"/>
      <c r="C8" s="623"/>
      <c r="D8" s="623"/>
      <c r="E8" s="520" t="s">
        <v>9</v>
      </c>
      <c r="F8" s="520" t="s">
        <v>10</v>
      </c>
      <c r="G8" s="573"/>
      <c r="H8" s="520" t="s">
        <v>11</v>
      </c>
      <c r="I8" s="520"/>
    </row>
    <row r="9" spans="1:9">
      <c r="A9" s="520"/>
      <c r="B9" s="520"/>
      <c r="C9" s="520"/>
      <c r="D9" s="520"/>
      <c r="E9" s="520" t="s">
        <v>12</v>
      </c>
      <c r="F9" s="526" t="s">
        <v>13</v>
      </c>
      <c r="G9" s="520"/>
      <c r="H9" s="574"/>
      <c r="I9" s="520"/>
    </row>
    <row r="10" spans="1:9" ht="6.75" customHeight="1">
      <c r="A10" s="527"/>
      <c r="B10" s="527"/>
      <c r="C10" s="527"/>
      <c r="D10" s="527"/>
      <c r="E10" s="527"/>
      <c r="F10" s="527"/>
      <c r="G10" s="527"/>
      <c r="H10" s="527"/>
      <c r="I10" s="527"/>
    </row>
    <row r="11" spans="1:9" ht="18.75" customHeight="1">
      <c r="A11" s="121"/>
      <c r="B11" s="19" t="s">
        <v>14</v>
      </c>
      <c r="C11" s="121"/>
      <c r="D11" s="121"/>
      <c r="E11" s="121"/>
      <c r="F11" s="121"/>
      <c r="G11" s="121"/>
      <c r="H11" s="121"/>
      <c r="I11" s="121"/>
    </row>
    <row r="12" spans="1:9" ht="18" customHeight="1">
      <c r="A12" s="121" t="s">
        <v>15</v>
      </c>
      <c r="B12" s="19"/>
      <c r="C12" s="121"/>
      <c r="D12" s="121"/>
      <c r="E12" s="121"/>
      <c r="F12" s="121"/>
      <c r="G12" s="121"/>
      <c r="H12" s="121"/>
      <c r="I12" s="121"/>
    </row>
    <row r="13" spans="1:9" ht="14.25" customHeight="1">
      <c r="A13" s="121"/>
      <c r="B13" s="624" t="s">
        <v>16</v>
      </c>
      <c r="C13" s="625"/>
      <c r="D13" s="625"/>
      <c r="E13" s="625"/>
      <c r="F13" s="626" t="s">
        <v>17</v>
      </c>
      <c r="G13" s="626"/>
      <c r="H13" s="626" t="s">
        <v>18</v>
      </c>
      <c r="I13" s="627"/>
    </row>
    <row r="14" spans="1:9" ht="18" customHeight="1">
      <c r="A14" s="520"/>
      <c r="B14" s="628" t="s">
        <v>19</v>
      </c>
      <c r="C14" s="629"/>
      <c r="D14" s="629"/>
      <c r="E14" s="630"/>
      <c r="F14" s="631">
        <v>26095</v>
      </c>
      <c r="G14" s="632"/>
      <c r="H14" s="633">
        <f>IFERROR(VLOOKUP(G3,[1]Sheet1!G2:H6,2,FALSE)," ")</f>
        <v>193100</v>
      </c>
      <c r="I14" s="634"/>
    </row>
    <row r="15" spans="1:9" ht="27" customHeight="1">
      <c r="A15" s="520"/>
      <c r="B15" s="709" t="s">
        <v>20</v>
      </c>
      <c r="C15" s="710"/>
      <c r="D15" s="710"/>
      <c r="E15" s="711"/>
      <c r="F15" s="715">
        <v>5480</v>
      </c>
      <c r="G15" s="716"/>
      <c r="H15" s="719">
        <v>36595</v>
      </c>
      <c r="I15" s="720"/>
    </row>
    <row r="16" spans="1:9" ht="2.25" customHeight="1">
      <c r="A16" s="520"/>
      <c r="B16" s="712"/>
      <c r="C16" s="713"/>
      <c r="D16" s="713"/>
      <c r="E16" s="714"/>
      <c r="F16" s="717"/>
      <c r="G16" s="718"/>
      <c r="H16" s="721"/>
      <c r="I16" s="722"/>
    </row>
    <row r="17" spans="1:10" ht="24" customHeight="1">
      <c r="A17" s="520"/>
      <c r="B17" s="635" t="s">
        <v>21</v>
      </c>
      <c r="C17" s="636"/>
      <c r="D17" s="636"/>
      <c r="E17" s="637"/>
      <c r="F17" s="638">
        <v>0</v>
      </c>
      <c r="G17" s="639"/>
      <c r="H17" s="640">
        <v>0</v>
      </c>
      <c r="I17" s="641"/>
    </row>
    <row r="18" spans="1:10" ht="21.75" customHeight="1">
      <c r="A18" s="520"/>
      <c r="B18" s="642" t="s">
        <v>22</v>
      </c>
      <c r="C18" s="643"/>
      <c r="D18" s="643"/>
      <c r="E18" s="644"/>
      <c r="F18" s="645">
        <v>5340</v>
      </c>
      <c r="G18" s="646"/>
      <c r="H18" s="647">
        <v>35667</v>
      </c>
      <c r="I18" s="648"/>
      <c r="J18" s="587"/>
    </row>
    <row r="19" spans="1:10" ht="21.75" customHeight="1">
      <c r="A19" s="520"/>
      <c r="B19" s="649" t="s">
        <v>23</v>
      </c>
      <c r="C19" s="650"/>
      <c r="D19" s="650"/>
      <c r="E19" s="651"/>
      <c r="F19" s="652">
        <v>20755</v>
      </c>
      <c r="G19" s="653"/>
      <c r="H19" s="654">
        <v>157429</v>
      </c>
      <c r="I19" s="655"/>
      <c r="J19" s="588"/>
    </row>
    <row r="20" spans="1:10" ht="18" customHeight="1">
      <c r="A20" s="520"/>
      <c r="B20" s="656" t="s">
        <v>24</v>
      </c>
      <c r="C20" s="657"/>
      <c r="D20" s="657"/>
      <c r="E20" s="658"/>
      <c r="F20" s="659">
        <v>5135</v>
      </c>
      <c r="G20" s="660"/>
      <c r="H20" s="661">
        <f>4149+92+880+10084+9573</f>
        <v>24778</v>
      </c>
      <c r="I20" s="662"/>
    </row>
    <row r="21" spans="1:10" ht="18" customHeight="1">
      <c r="A21" s="520"/>
      <c r="B21" s="663" t="s">
        <v>25</v>
      </c>
      <c r="C21" s="620"/>
      <c r="D21" s="620"/>
      <c r="E21" s="621"/>
      <c r="F21" s="664">
        <f>136+445+1282</f>
        <v>1863</v>
      </c>
      <c r="G21" s="665"/>
      <c r="H21" s="640">
        <f>359+2257+6896</f>
        <v>9512</v>
      </c>
      <c r="I21" s="641"/>
    </row>
    <row r="22" spans="1:10" ht="19.5" customHeight="1">
      <c r="A22" s="520"/>
      <c r="B22" s="666" t="s">
        <v>26</v>
      </c>
      <c r="C22" s="667"/>
      <c r="D22" s="667"/>
      <c r="E22" s="668"/>
      <c r="F22" s="669">
        <f>SUM(F20:G21)</f>
        <v>6998</v>
      </c>
      <c r="G22" s="669"/>
      <c r="H22" s="669">
        <f>SUM(H20:I21)</f>
        <v>34290</v>
      </c>
      <c r="I22" s="670"/>
    </row>
    <row r="23" spans="1:10">
      <c r="A23" s="520"/>
      <c r="B23" s="520"/>
      <c r="C23" s="520"/>
      <c r="D23" s="520"/>
      <c r="E23" s="520"/>
      <c r="F23" s="520"/>
      <c r="G23" s="520"/>
      <c r="H23" s="520"/>
      <c r="I23" s="520"/>
    </row>
    <row r="24" spans="1:10">
      <c r="A24" s="520"/>
      <c r="B24" s="528" t="s">
        <v>27</v>
      </c>
      <c r="C24" s="520"/>
      <c r="D24" s="520"/>
      <c r="E24" s="520"/>
      <c r="F24" s="520"/>
      <c r="G24" s="520"/>
      <c r="H24" s="520"/>
      <c r="I24" s="520"/>
    </row>
    <row r="25" spans="1:10" ht="21" customHeight="1">
      <c r="A25" s="520"/>
      <c r="B25" s="723" t="s">
        <v>28</v>
      </c>
      <c r="C25" s="724"/>
      <c r="D25" s="671" t="s">
        <v>29</v>
      </c>
      <c r="E25" s="671"/>
      <c r="F25" s="672" t="s">
        <v>30</v>
      </c>
      <c r="G25" s="672"/>
      <c r="H25" s="673" t="s">
        <v>31</v>
      </c>
      <c r="I25" s="674"/>
    </row>
    <row r="26" spans="1:10" ht="19.5" customHeight="1">
      <c r="A26" s="520"/>
      <c r="B26" s="725"/>
      <c r="C26" s="726"/>
      <c r="D26" s="575" t="s">
        <v>32</v>
      </c>
      <c r="E26" s="575" t="s">
        <v>33</v>
      </c>
      <c r="F26" s="576" t="s">
        <v>32</v>
      </c>
      <c r="G26" s="576" t="s">
        <v>33</v>
      </c>
      <c r="H26" s="575" t="s">
        <v>32</v>
      </c>
      <c r="I26" s="589" t="s">
        <v>33</v>
      </c>
    </row>
    <row r="27" spans="1:10">
      <c r="A27" s="520"/>
      <c r="B27" s="675" t="s">
        <v>34</v>
      </c>
      <c r="C27" s="661"/>
      <c r="D27" s="577">
        <v>88</v>
      </c>
      <c r="E27" s="577">
        <v>63</v>
      </c>
      <c r="F27" s="533">
        <f>202+382+4+18+14</f>
        <v>620</v>
      </c>
      <c r="G27" s="533">
        <f>169+412+17+14</f>
        <v>612</v>
      </c>
      <c r="H27" s="577">
        <f t="shared" ref="H27:H32" si="0">+D27+F27</f>
        <v>708</v>
      </c>
      <c r="I27" s="590">
        <f t="shared" ref="I27:I32" si="1">+E27+G27</f>
        <v>675</v>
      </c>
    </row>
    <row r="28" spans="1:10">
      <c r="A28" s="520"/>
      <c r="B28" s="676" t="s">
        <v>35</v>
      </c>
      <c r="C28" s="640"/>
      <c r="D28" s="538">
        <f>750+176</f>
        <v>926</v>
      </c>
      <c r="E28" s="538">
        <f>662+177</f>
        <v>839</v>
      </c>
      <c r="F28" s="533">
        <f>763+312+10+3+86+247</f>
        <v>1421</v>
      </c>
      <c r="G28" s="533">
        <f>604+412+100+7+2+1+72+256</f>
        <v>1454</v>
      </c>
      <c r="H28" s="577">
        <f t="shared" si="0"/>
        <v>2347</v>
      </c>
      <c r="I28" s="590">
        <f t="shared" si="1"/>
        <v>2293</v>
      </c>
    </row>
    <row r="29" spans="1:10">
      <c r="A29" s="520"/>
      <c r="B29" s="676" t="s">
        <v>36</v>
      </c>
      <c r="C29" s="640"/>
      <c r="D29" s="538">
        <v>6981</v>
      </c>
      <c r="E29" s="538">
        <v>6562</v>
      </c>
      <c r="F29" s="533">
        <f>1656+215+20+19+7+197+796</f>
        <v>2910</v>
      </c>
      <c r="G29" s="533">
        <f>1570+484+18+6+14+196+769</f>
        <v>3057</v>
      </c>
      <c r="H29" s="577">
        <f t="shared" si="0"/>
        <v>9891</v>
      </c>
      <c r="I29" s="590">
        <f t="shared" si="1"/>
        <v>9619</v>
      </c>
    </row>
    <row r="30" spans="1:10">
      <c r="A30" s="520"/>
      <c r="B30" s="676" t="s">
        <v>37</v>
      </c>
      <c r="C30" s="640"/>
      <c r="D30" s="538">
        <f>5293+1683</f>
        <v>6976</v>
      </c>
      <c r="E30" s="538">
        <f>4683+1683</f>
        <v>6366</v>
      </c>
      <c r="F30" s="533">
        <f>3551+370+598+61+17+10+540+1688</f>
        <v>6835</v>
      </c>
      <c r="G30" s="533">
        <f>3571+570+598+54+10+31+493+1735</f>
        <v>7062</v>
      </c>
      <c r="H30" s="577">
        <f t="shared" si="0"/>
        <v>13811</v>
      </c>
      <c r="I30" s="590">
        <f t="shared" si="1"/>
        <v>13428</v>
      </c>
    </row>
    <row r="31" spans="1:10">
      <c r="A31" s="520"/>
      <c r="B31" s="676" t="s">
        <v>38</v>
      </c>
      <c r="C31" s="640"/>
      <c r="D31" s="538">
        <f>1354+224+1683</f>
        <v>3261</v>
      </c>
      <c r="E31" s="538">
        <f>944+224+1683-19</f>
        <v>2832</v>
      </c>
      <c r="F31" s="533">
        <f>797+214+544+655+9+3+83+299</f>
        <v>2604</v>
      </c>
      <c r="G31" s="533">
        <f>638+470+641+655+1+2+2+182</f>
        <v>2591</v>
      </c>
      <c r="H31" s="577">
        <f t="shared" si="0"/>
        <v>5865</v>
      </c>
      <c r="I31" s="590">
        <f t="shared" si="1"/>
        <v>5423</v>
      </c>
    </row>
    <row r="32" spans="1:10">
      <c r="A32" s="520"/>
      <c r="B32" s="677" t="s">
        <v>39</v>
      </c>
      <c r="C32" s="678"/>
      <c r="D32" s="579">
        <f>354</f>
        <v>354</v>
      </c>
      <c r="E32" s="579">
        <f>423-4</f>
        <v>419</v>
      </c>
      <c r="F32" s="578">
        <f>887+469+654+19+1+133+441</f>
        <v>2604</v>
      </c>
      <c r="G32" s="578">
        <f>662+605+654+15+2+127+455</f>
        <v>2520</v>
      </c>
      <c r="H32" s="580">
        <f t="shared" si="0"/>
        <v>2958</v>
      </c>
      <c r="I32" s="591">
        <f t="shared" si="1"/>
        <v>2939</v>
      </c>
    </row>
    <row r="33" spans="1:10" ht="19.5" customHeight="1">
      <c r="A33" s="520"/>
      <c r="B33" s="679" t="s">
        <v>40</v>
      </c>
      <c r="C33" s="654"/>
      <c r="D33" s="581">
        <f t="shared" ref="D33:I33" si="2">SUM(D27:D32)</f>
        <v>18586</v>
      </c>
      <c r="E33" s="581">
        <f t="shared" si="2"/>
        <v>17081</v>
      </c>
      <c r="F33" s="581">
        <f t="shared" si="2"/>
        <v>16994</v>
      </c>
      <c r="G33" s="581">
        <f t="shared" si="2"/>
        <v>17296</v>
      </c>
      <c r="H33" s="581">
        <f t="shared" si="2"/>
        <v>35580</v>
      </c>
      <c r="I33" s="592">
        <f t="shared" si="2"/>
        <v>34377</v>
      </c>
    </row>
    <row r="34" spans="1:10">
      <c r="A34" s="520"/>
      <c r="B34" s="520"/>
      <c r="C34" s="520"/>
      <c r="D34" s="520"/>
      <c r="E34" s="520"/>
      <c r="F34" s="582"/>
      <c r="G34" s="582"/>
      <c r="H34" s="520"/>
      <c r="I34" s="520"/>
    </row>
    <row r="35" spans="1:10">
      <c r="A35" s="520" t="s">
        <v>41</v>
      </c>
      <c r="B35" s="520"/>
      <c r="C35" s="520"/>
      <c r="D35" s="520"/>
      <c r="E35" s="520"/>
      <c r="F35" s="521"/>
      <c r="G35" s="521"/>
      <c r="H35" s="520"/>
      <c r="I35" s="520"/>
    </row>
    <row r="36" spans="1:10">
      <c r="A36" s="520"/>
      <c r="B36" s="520" t="s">
        <v>42</v>
      </c>
      <c r="C36" s="520"/>
      <c r="D36" s="520"/>
      <c r="E36" s="520"/>
      <c r="F36" s="520"/>
      <c r="G36" s="520"/>
      <c r="H36" s="520"/>
      <c r="I36" s="520"/>
    </row>
    <row r="37" spans="1:10" ht="27">
      <c r="A37" s="520"/>
      <c r="B37" s="680"/>
      <c r="C37" s="681"/>
      <c r="D37" s="681"/>
      <c r="E37" s="682"/>
      <c r="F37" s="532" t="s">
        <v>43</v>
      </c>
      <c r="G37" s="532" t="s">
        <v>44</v>
      </c>
      <c r="H37" s="537" t="s">
        <v>45</v>
      </c>
      <c r="I37" s="537" t="s">
        <v>46</v>
      </c>
    </row>
    <row r="38" spans="1:10">
      <c r="A38" s="520"/>
      <c r="B38" s="683" t="s">
        <v>47</v>
      </c>
      <c r="C38" s="684"/>
      <c r="D38" s="684"/>
      <c r="E38" s="685"/>
      <c r="F38" s="583">
        <v>2</v>
      </c>
      <c r="G38" s="583">
        <v>1</v>
      </c>
      <c r="H38" s="583">
        <v>3</v>
      </c>
      <c r="I38" s="583">
        <v>3</v>
      </c>
      <c r="J38" s="593"/>
    </row>
    <row r="39" spans="1:10">
      <c r="A39" s="520"/>
      <c r="B39" s="683" t="s">
        <v>48</v>
      </c>
      <c r="C39" s="684"/>
      <c r="D39" s="684"/>
      <c r="E39" s="685"/>
      <c r="F39" s="583">
        <v>6</v>
      </c>
      <c r="G39" s="583">
        <v>0</v>
      </c>
      <c r="H39" s="583">
        <v>3</v>
      </c>
      <c r="I39" s="583">
        <v>12</v>
      </c>
      <c r="J39" s="593"/>
    </row>
    <row r="40" spans="1:10">
      <c r="A40" s="520"/>
      <c r="B40" s="683" t="s">
        <v>49</v>
      </c>
      <c r="C40" s="684"/>
      <c r="D40" s="684"/>
      <c r="E40" s="685"/>
      <c r="F40" s="583">
        <v>2</v>
      </c>
      <c r="G40" s="583">
        <v>0</v>
      </c>
      <c r="H40" s="583">
        <v>1</v>
      </c>
      <c r="I40" s="583">
        <v>2</v>
      </c>
      <c r="J40" s="593"/>
    </row>
    <row r="41" spans="1:10">
      <c r="A41" s="520"/>
      <c r="B41" s="683" t="s">
        <v>50</v>
      </c>
      <c r="C41" s="684"/>
      <c r="D41" s="684"/>
      <c r="E41" s="685"/>
      <c r="F41" s="583">
        <v>0</v>
      </c>
      <c r="G41" s="583">
        <v>0</v>
      </c>
      <c r="H41" s="583">
        <v>0</v>
      </c>
      <c r="I41" s="583">
        <v>0</v>
      </c>
      <c r="J41" s="593"/>
    </row>
    <row r="42" spans="1:10">
      <c r="A42" s="520"/>
      <c r="B42" s="686" t="s">
        <v>51</v>
      </c>
      <c r="C42" s="686"/>
      <c r="D42" s="686"/>
      <c r="E42" s="686"/>
      <c r="F42" s="584">
        <v>2</v>
      </c>
      <c r="G42" s="584">
        <v>0</v>
      </c>
      <c r="H42" s="584">
        <v>1</v>
      </c>
      <c r="I42" s="584">
        <v>2</v>
      </c>
      <c r="J42" s="593"/>
    </row>
    <row r="43" spans="1:10">
      <c r="A43" s="520"/>
      <c r="B43" s="520"/>
      <c r="C43" s="520"/>
      <c r="D43" s="520"/>
      <c r="E43" s="520"/>
      <c r="F43" s="520"/>
      <c r="G43" s="520"/>
      <c r="H43" s="520"/>
      <c r="I43" s="520"/>
    </row>
    <row r="44" spans="1:10">
      <c r="A44" s="520" t="s">
        <v>52</v>
      </c>
      <c r="B44" s="520"/>
      <c r="C44" s="520"/>
      <c r="D44" s="520"/>
      <c r="E44" s="520"/>
      <c r="F44" s="520"/>
      <c r="G44" s="520"/>
      <c r="H44" s="520"/>
      <c r="I44" s="520"/>
    </row>
    <row r="45" spans="1:10">
      <c r="A45" s="520"/>
      <c r="B45" s="520"/>
      <c r="C45" s="520"/>
      <c r="D45" s="520"/>
      <c r="E45" s="520"/>
      <c r="F45" s="520"/>
      <c r="G45" s="520"/>
      <c r="H45" s="520"/>
      <c r="I45" s="520"/>
    </row>
    <row r="46" spans="1:10">
      <c r="A46" s="520"/>
      <c r="B46" s="520" t="s">
        <v>53</v>
      </c>
      <c r="C46" s="520"/>
      <c r="D46" s="520"/>
      <c r="E46" s="520"/>
      <c r="F46" s="520"/>
      <c r="G46" s="520"/>
      <c r="H46" s="520"/>
      <c r="I46" s="520"/>
    </row>
    <row r="47" spans="1:10">
      <c r="A47" s="520"/>
      <c r="B47" s="520" t="s">
        <v>54</v>
      </c>
      <c r="C47" s="520"/>
      <c r="D47" s="520"/>
      <c r="E47" s="520"/>
      <c r="F47" s="520"/>
      <c r="G47" s="520"/>
      <c r="H47" s="520"/>
      <c r="I47" s="520"/>
    </row>
    <row r="48" spans="1:10">
      <c r="A48" s="520"/>
      <c r="B48" s="640" t="s">
        <v>55</v>
      </c>
      <c r="C48" s="640"/>
      <c r="D48" s="640"/>
      <c r="E48" s="687" t="s">
        <v>32</v>
      </c>
      <c r="F48" s="687"/>
      <c r="G48" s="688" t="s">
        <v>33</v>
      </c>
      <c r="H48" s="689"/>
      <c r="I48" s="690"/>
      <c r="J48" s="573"/>
    </row>
    <row r="49" spans="1:10">
      <c r="A49" s="520"/>
      <c r="B49" s="640"/>
      <c r="C49" s="640"/>
      <c r="D49" s="640"/>
      <c r="E49" s="533" t="s">
        <v>56</v>
      </c>
      <c r="F49" s="585" t="s">
        <v>57</v>
      </c>
      <c r="G49" s="533" t="s">
        <v>56</v>
      </c>
      <c r="H49" s="585" t="s">
        <v>58</v>
      </c>
      <c r="I49" s="585" t="s">
        <v>57</v>
      </c>
      <c r="J49" s="573"/>
    </row>
    <row r="50" spans="1:10">
      <c r="A50" s="520"/>
      <c r="B50" s="640" t="s">
        <v>29</v>
      </c>
      <c r="C50" s="640"/>
      <c r="D50" s="640"/>
      <c r="E50" s="538">
        <v>6</v>
      </c>
      <c r="F50" s="538">
        <v>2</v>
      </c>
      <c r="G50" s="538">
        <v>19</v>
      </c>
      <c r="H50" s="538">
        <v>4</v>
      </c>
      <c r="I50" s="538">
        <v>6</v>
      </c>
      <c r="J50" s="573"/>
    </row>
    <row r="51" spans="1:10">
      <c r="A51" s="520"/>
      <c r="B51" s="640" t="s">
        <v>30</v>
      </c>
      <c r="C51" s="640"/>
      <c r="D51" s="640"/>
      <c r="E51" s="538">
        <v>2</v>
      </c>
      <c r="F51" s="538">
        <v>0</v>
      </c>
      <c r="G51" s="538">
        <v>2</v>
      </c>
      <c r="H51" s="538">
        <v>1</v>
      </c>
      <c r="I51" s="538">
        <v>1</v>
      </c>
      <c r="J51" s="573"/>
    </row>
    <row r="52" spans="1:10">
      <c r="A52" s="520"/>
      <c r="B52" s="520"/>
      <c r="C52" s="520"/>
      <c r="D52" s="520"/>
      <c r="E52" s="520"/>
      <c r="F52" s="520"/>
      <c r="G52" s="520"/>
      <c r="H52" s="520"/>
      <c r="I52" s="520"/>
    </row>
    <row r="53" spans="1:10">
      <c r="A53" s="520"/>
      <c r="B53" s="520" t="s">
        <v>59</v>
      </c>
      <c r="C53" s="520"/>
      <c r="D53" s="520"/>
      <c r="E53" s="520"/>
      <c r="F53" s="520"/>
      <c r="G53" s="520"/>
      <c r="H53" s="520"/>
      <c r="I53" s="520"/>
    </row>
    <row r="54" spans="1:10">
      <c r="A54" s="520"/>
      <c r="B54" s="640" t="s">
        <v>55</v>
      </c>
      <c r="C54" s="640"/>
      <c r="D54" s="640"/>
      <c r="E54" s="687" t="s">
        <v>32</v>
      </c>
      <c r="F54" s="687"/>
      <c r="G54" s="688" t="s">
        <v>33</v>
      </c>
      <c r="H54" s="689"/>
      <c r="I54" s="690"/>
      <c r="J54" s="573"/>
    </row>
    <row r="55" spans="1:10">
      <c r="A55" s="520"/>
      <c r="B55" s="640"/>
      <c r="C55" s="640"/>
      <c r="D55" s="640"/>
      <c r="E55" s="533" t="s">
        <v>56</v>
      </c>
      <c r="F55" s="585" t="s">
        <v>57</v>
      </c>
      <c r="G55" s="533" t="s">
        <v>56</v>
      </c>
      <c r="H55" s="585" t="s">
        <v>58</v>
      </c>
      <c r="I55" s="585" t="s">
        <v>57</v>
      </c>
      <c r="J55" s="573"/>
    </row>
    <row r="56" spans="1:10">
      <c r="A56" s="520"/>
      <c r="B56" s="640" t="s">
        <v>29</v>
      </c>
      <c r="C56" s="640"/>
      <c r="D56" s="640"/>
      <c r="E56" s="586">
        <v>0</v>
      </c>
      <c r="F56" s="586">
        <v>0</v>
      </c>
      <c r="G56" s="586">
        <v>2</v>
      </c>
      <c r="H56" s="586">
        <v>0</v>
      </c>
      <c r="I56" s="586">
        <v>1</v>
      </c>
      <c r="J56" s="573"/>
    </row>
    <row r="57" spans="1:10">
      <c r="A57" s="520"/>
      <c r="B57" s="640" t="s">
        <v>30</v>
      </c>
      <c r="C57" s="640"/>
      <c r="D57" s="640"/>
      <c r="E57" s="586">
        <v>4</v>
      </c>
      <c r="F57" s="586">
        <v>5</v>
      </c>
      <c r="G57" s="586">
        <v>11</v>
      </c>
      <c r="H57" s="586">
        <v>3</v>
      </c>
      <c r="I57" s="586">
        <v>21</v>
      </c>
      <c r="J57" s="573"/>
    </row>
    <row r="58" spans="1:10">
      <c r="A58" s="520"/>
      <c r="B58" s="19"/>
      <c r="C58" s="19"/>
      <c r="D58" s="19"/>
      <c r="E58" s="19"/>
      <c r="F58" s="19"/>
      <c r="G58" s="19"/>
      <c r="H58" s="19"/>
      <c r="I58" s="19"/>
    </row>
    <row r="59" spans="1:10">
      <c r="A59" s="520"/>
      <c r="B59" s="520" t="s">
        <v>60</v>
      </c>
      <c r="C59" s="19"/>
      <c r="D59" s="19"/>
      <c r="E59" s="19"/>
      <c r="F59" s="19"/>
      <c r="G59" s="19"/>
      <c r="H59" s="19"/>
      <c r="I59" s="19"/>
    </row>
    <row r="60" spans="1:10">
      <c r="A60" s="520"/>
      <c r="B60" s="640" t="s">
        <v>55</v>
      </c>
      <c r="C60" s="640"/>
      <c r="D60" s="640"/>
      <c r="E60" s="687" t="s">
        <v>32</v>
      </c>
      <c r="F60" s="687"/>
      <c r="G60" s="688" t="s">
        <v>33</v>
      </c>
      <c r="H60" s="689"/>
      <c r="I60" s="690"/>
    </row>
    <row r="61" spans="1:10" ht="20.25" customHeight="1">
      <c r="A61" s="520"/>
      <c r="B61" s="640"/>
      <c r="C61" s="640"/>
      <c r="D61" s="640"/>
      <c r="E61" s="533" t="s">
        <v>56</v>
      </c>
      <c r="F61" s="585" t="s">
        <v>57</v>
      </c>
      <c r="G61" s="533" t="s">
        <v>56</v>
      </c>
      <c r="H61" s="585" t="s">
        <v>58</v>
      </c>
      <c r="I61" s="585" t="s">
        <v>57</v>
      </c>
    </row>
    <row r="62" spans="1:10">
      <c r="A62" s="520"/>
      <c r="B62" s="640" t="s">
        <v>29</v>
      </c>
      <c r="C62" s="640"/>
      <c r="D62" s="640"/>
      <c r="E62" s="586">
        <f t="shared" ref="E62:I63" si="3">SUM(E56+E50)</f>
        <v>6</v>
      </c>
      <c r="F62" s="586">
        <f t="shared" si="3"/>
        <v>2</v>
      </c>
      <c r="G62" s="586">
        <f t="shared" si="3"/>
        <v>21</v>
      </c>
      <c r="H62" s="586">
        <f t="shared" si="3"/>
        <v>4</v>
      </c>
      <c r="I62" s="586">
        <f t="shared" si="3"/>
        <v>7</v>
      </c>
    </row>
    <row r="63" spans="1:10">
      <c r="A63" s="520"/>
      <c r="B63" s="640" t="s">
        <v>30</v>
      </c>
      <c r="C63" s="640"/>
      <c r="D63" s="640"/>
      <c r="E63" s="538">
        <f t="shared" si="3"/>
        <v>6</v>
      </c>
      <c r="F63" s="538">
        <f t="shared" si="3"/>
        <v>5</v>
      </c>
      <c r="G63" s="538">
        <f t="shared" si="3"/>
        <v>13</v>
      </c>
      <c r="H63" s="538">
        <f t="shared" si="3"/>
        <v>4</v>
      </c>
      <c r="I63" s="538">
        <f t="shared" si="3"/>
        <v>22</v>
      </c>
    </row>
    <row r="64" spans="1:10">
      <c r="A64" s="520"/>
      <c r="B64" s="19"/>
      <c r="C64" s="19"/>
      <c r="D64" s="19"/>
      <c r="E64" s="19"/>
      <c r="F64" s="19"/>
      <c r="G64" s="19"/>
      <c r="H64" s="19"/>
      <c r="I64" s="19"/>
    </row>
    <row r="65" spans="1:9">
      <c r="A65" s="520"/>
      <c r="B65" s="520" t="s">
        <v>61</v>
      </c>
      <c r="C65" s="19"/>
      <c r="D65" s="19"/>
      <c r="E65" s="19"/>
      <c r="F65" s="19"/>
      <c r="G65" s="19"/>
      <c r="H65" s="19"/>
      <c r="I65" s="19"/>
    </row>
    <row r="66" spans="1:9">
      <c r="A66" s="520"/>
      <c r="B66" s="19" t="s">
        <v>62</v>
      </c>
      <c r="C66" s="19"/>
      <c r="D66" s="19"/>
      <c r="E66" s="19"/>
      <c r="F66" s="19"/>
      <c r="G66" s="19"/>
      <c r="H66" s="19"/>
      <c r="I66" s="19"/>
    </row>
    <row r="67" spans="1:9">
      <c r="A67" s="520"/>
      <c r="B67" s="640" t="s">
        <v>63</v>
      </c>
      <c r="C67" s="640"/>
      <c r="D67" s="640"/>
      <c r="E67" s="687" t="s">
        <v>64</v>
      </c>
      <c r="F67" s="687"/>
      <c r="G67" s="687" t="s">
        <v>65</v>
      </c>
      <c r="H67" s="687"/>
      <c r="I67" s="19"/>
    </row>
    <row r="68" spans="1:9" ht="26.25" customHeight="1">
      <c r="A68" s="520"/>
      <c r="B68" s="640"/>
      <c r="C68" s="640"/>
      <c r="D68" s="640"/>
      <c r="E68" s="594" t="s">
        <v>29</v>
      </c>
      <c r="F68" s="594" t="s">
        <v>30</v>
      </c>
      <c r="G68" s="594" t="s">
        <v>29</v>
      </c>
      <c r="H68" s="594" t="s">
        <v>30</v>
      </c>
      <c r="I68" s="19"/>
    </row>
    <row r="69" spans="1:9">
      <c r="A69" s="520"/>
      <c r="B69" s="640" t="s">
        <v>66</v>
      </c>
      <c r="C69" s="640"/>
      <c r="D69" s="640"/>
      <c r="E69" s="538">
        <v>18</v>
      </c>
      <c r="F69" s="538">
        <v>2</v>
      </c>
      <c r="G69" s="538">
        <v>0</v>
      </c>
      <c r="H69" s="538">
        <v>2</v>
      </c>
      <c r="I69" s="19"/>
    </row>
    <row r="70" spans="1:9">
      <c r="A70" s="520"/>
      <c r="B70" s="687" t="s">
        <v>67</v>
      </c>
      <c r="C70" s="687"/>
      <c r="D70" s="687"/>
      <c r="E70" s="538">
        <v>3</v>
      </c>
      <c r="F70" s="538">
        <v>1</v>
      </c>
      <c r="G70" s="538">
        <v>0</v>
      </c>
      <c r="H70" s="538">
        <v>1</v>
      </c>
      <c r="I70" s="19"/>
    </row>
    <row r="71" spans="1:9">
      <c r="A71" s="520"/>
      <c r="B71" s="687" t="s">
        <v>68</v>
      </c>
      <c r="C71" s="687"/>
      <c r="D71" s="687"/>
      <c r="E71" s="538">
        <v>0</v>
      </c>
      <c r="F71" s="538">
        <v>0</v>
      </c>
      <c r="G71" s="538">
        <v>0</v>
      </c>
      <c r="H71" s="538">
        <v>1</v>
      </c>
      <c r="I71" s="19"/>
    </row>
    <row r="72" spans="1:9">
      <c r="A72" s="520"/>
      <c r="B72" s="687" t="s">
        <v>69</v>
      </c>
      <c r="C72" s="687"/>
      <c r="D72" s="687"/>
      <c r="E72" s="538">
        <v>1</v>
      </c>
      <c r="F72" s="538">
        <v>0</v>
      </c>
      <c r="G72" s="538">
        <v>0</v>
      </c>
      <c r="H72" s="538">
        <v>1</v>
      </c>
      <c r="I72" s="19"/>
    </row>
    <row r="73" spans="1:9">
      <c r="A73" s="520"/>
      <c r="B73" s="687" t="s">
        <v>70</v>
      </c>
      <c r="C73" s="687"/>
      <c r="D73" s="687"/>
      <c r="E73" s="538">
        <v>0</v>
      </c>
      <c r="F73" s="538">
        <v>0</v>
      </c>
      <c r="G73" s="538">
        <v>1</v>
      </c>
      <c r="H73" s="538">
        <v>0</v>
      </c>
      <c r="I73" s="19"/>
    </row>
    <row r="74" spans="1:9">
      <c r="A74" s="520"/>
      <c r="B74" s="687" t="s">
        <v>71</v>
      </c>
      <c r="C74" s="687"/>
      <c r="D74" s="687"/>
      <c r="E74" s="538">
        <v>1</v>
      </c>
      <c r="F74" s="538">
        <v>0</v>
      </c>
      <c r="G74" s="538">
        <v>0</v>
      </c>
      <c r="H74" s="538">
        <v>3</v>
      </c>
      <c r="I74" s="19"/>
    </row>
    <row r="75" spans="1:9">
      <c r="A75" s="520"/>
      <c r="B75" s="691" t="s">
        <v>72</v>
      </c>
      <c r="C75" s="691"/>
      <c r="D75" s="691"/>
      <c r="E75" s="538">
        <v>2</v>
      </c>
      <c r="F75" s="538">
        <v>0</v>
      </c>
      <c r="G75" s="538">
        <v>0</v>
      </c>
      <c r="H75" s="538">
        <v>0</v>
      </c>
      <c r="I75" s="19"/>
    </row>
    <row r="76" spans="1:9">
      <c r="A76" s="520"/>
      <c r="B76" s="691" t="s">
        <v>73</v>
      </c>
      <c r="C76" s="691"/>
      <c r="D76" s="691"/>
      <c r="E76" s="538">
        <v>0</v>
      </c>
      <c r="F76" s="538">
        <v>0</v>
      </c>
      <c r="G76" s="538">
        <v>1</v>
      </c>
      <c r="H76" s="538">
        <v>5</v>
      </c>
      <c r="I76" s="19"/>
    </row>
    <row r="77" spans="1:9" ht="14.25" customHeight="1">
      <c r="A77" s="520"/>
      <c r="B77" s="687" t="s">
        <v>74</v>
      </c>
      <c r="C77" s="687"/>
      <c r="D77" s="687"/>
      <c r="E77" s="538">
        <v>2</v>
      </c>
      <c r="F77" s="538">
        <v>1</v>
      </c>
      <c r="G77" s="538">
        <v>0</v>
      </c>
      <c r="H77" s="538">
        <v>1</v>
      </c>
      <c r="I77" s="19"/>
    </row>
    <row r="78" spans="1:9" ht="14.25" customHeight="1">
      <c r="A78" s="520"/>
      <c r="B78" s="691" t="s">
        <v>75</v>
      </c>
      <c r="C78" s="691"/>
      <c r="D78" s="691"/>
      <c r="E78" s="538">
        <v>0</v>
      </c>
      <c r="F78" s="538">
        <v>0</v>
      </c>
      <c r="G78" s="538">
        <v>0</v>
      </c>
      <c r="H78" s="538">
        <v>1</v>
      </c>
      <c r="I78" s="19"/>
    </row>
    <row r="79" spans="1:9">
      <c r="A79" s="520"/>
      <c r="B79" s="691" t="s">
        <v>76</v>
      </c>
      <c r="C79" s="691"/>
      <c r="D79" s="691"/>
      <c r="E79" s="538">
        <v>0</v>
      </c>
      <c r="F79" s="538">
        <v>0</v>
      </c>
      <c r="G79" s="538">
        <v>0</v>
      </c>
      <c r="H79" s="538">
        <v>2</v>
      </c>
      <c r="I79" s="19"/>
    </row>
    <row r="80" spans="1:9">
      <c r="A80" s="520"/>
      <c r="B80" s="687" t="s">
        <v>77</v>
      </c>
      <c r="C80" s="687"/>
      <c r="D80" s="687"/>
      <c r="E80" s="538">
        <v>2</v>
      </c>
      <c r="F80" s="538">
        <v>1</v>
      </c>
      <c r="G80" s="538">
        <v>0</v>
      </c>
      <c r="H80" s="538">
        <v>1</v>
      </c>
      <c r="I80" s="19"/>
    </row>
    <row r="81" spans="1:9">
      <c r="A81" s="520"/>
      <c r="B81" s="692" t="s">
        <v>78</v>
      </c>
      <c r="C81" s="693"/>
      <c r="D81" s="694"/>
      <c r="E81" s="595">
        <f>SUM(E69:E80)</f>
        <v>29</v>
      </c>
      <c r="F81" s="595">
        <f>SUM(F69:F80)</f>
        <v>5</v>
      </c>
      <c r="G81" s="595">
        <f>SUM(G69:G80)</f>
        <v>2</v>
      </c>
      <c r="H81" s="595">
        <f>SUM(H69:H80)</f>
        <v>18</v>
      </c>
      <c r="I81" s="19"/>
    </row>
    <row r="82" spans="1:9" ht="21.75" customHeight="1">
      <c r="A82" s="520"/>
      <c r="B82" s="528" t="s">
        <v>79</v>
      </c>
      <c r="C82" s="19"/>
      <c r="D82" s="19"/>
      <c r="E82" s="19"/>
      <c r="F82" s="19"/>
      <c r="G82" s="19"/>
      <c r="H82" s="19"/>
      <c r="I82" s="19"/>
    </row>
    <row r="83" spans="1:9">
      <c r="A83" s="520"/>
      <c r="B83" s="640" t="s">
        <v>63</v>
      </c>
      <c r="C83" s="640"/>
      <c r="D83" s="640"/>
      <c r="E83" s="687" t="s">
        <v>64</v>
      </c>
      <c r="F83" s="687"/>
      <c r="G83" s="687" t="s">
        <v>65</v>
      </c>
      <c r="H83" s="687"/>
      <c r="I83" s="19"/>
    </row>
    <row r="84" spans="1:9" ht="23">
      <c r="A84" s="520"/>
      <c r="B84" s="640"/>
      <c r="C84" s="640"/>
      <c r="D84" s="640"/>
      <c r="E84" s="585" t="s">
        <v>29</v>
      </c>
      <c r="F84" s="596" t="s">
        <v>30</v>
      </c>
      <c r="G84" s="597" t="s">
        <v>29</v>
      </c>
      <c r="H84" s="596" t="s">
        <v>30</v>
      </c>
      <c r="I84" s="19"/>
    </row>
    <row r="85" spans="1:9">
      <c r="A85" s="520"/>
      <c r="B85" s="687" t="s">
        <v>80</v>
      </c>
      <c r="C85" s="687"/>
      <c r="D85" s="687"/>
      <c r="E85" s="538">
        <v>0</v>
      </c>
      <c r="F85" s="538">
        <v>0</v>
      </c>
      <c r="G85" s="538">
        <v>0</v>
      </c>
      <c r="H85" s="538">
        <v>9</v>
      </c>
      <c r="I85" s="19"/>
    </row>
    <row r="86" spans="1:9">
      <c r="A86" s="520"/>
      <c r="B86" s="687" t="s">
        <v>81</v>
      </c>
      <c r="C86" s="687"/>
      <c r="D86" s="687"/>
      <c r="E86" s="538">
        <v>0</v>
      </c>
      <c r="F86" s="538">
        <v>0</v>
      </c>
      <c r="G86" s="538">
        <v>0</v>
      </c>
      <c r="H86" s="538">
        <v>2</v>
      </c>
      <c r="I86" s="19"/>
    </row>
    <row r="87" spans="1:9">
      <c r="A87" s="520"/>
      <c r="B87" s="687" t="s">
        <v>82</v>
      </c>
      <c r="C87" s="687"/>
      <c r="D87" s="687"/>
      <c r="E87" s="538">
        <v>2</v>
      </c>
      <c r="F87" s="538">
        <v>0</v>
      </c>
      <c r="G87" s="538">
        <v>0</v>
      </c>
      <c r="H87" s="538">
        <v>3</v>
      </c>
      <c r="I87" s="19"/>
    </row>
    <row r="88" spans="1:9" ht="14.25" customHeight="1">
      <c r="A88" s="520"/>
      <c r="B88" s="638" t="s">
        <v>83</v>
      </c>
      <c r="C88" s="695"/>
      <c r="D88" s="639"/>
      <c r="E88" s="538">
        <v>0</v>
      </c>
      <c r="F88" s="538">
        <v>0</v>
      </c>
      <c r="G88" s="538">
        <v>0</v>
      </c>
      <c r="H88" s="538">
        <v>1</v>
      </c>
      <c r="I88" s="19"/>
    </row>
    <row r="89" spans="1:9">
      <c r="A89" s="520"/>
      <c r="B89" s="638" t="s">
        <v>84</v>
      </c>
      <c r="C89" s="695"/>
      <c r="D89" s="639"/>
      <c r="E89" s="538">
        <v>0</v>
      </c>
      <c r="F89" s="538">
        <v>0</v>
      </c>
      <c r="G89" s="538">
        <v>0</v>
      </c>
      <c r="H89" s="538">
        <v>1</v>
      </c>
      <c r="I89" s="19"/>
    </row>
    <row r="90" spans="1:9" ht="14.25" customHeight="1">
      <c r="A90" s="520"/>
      <c r="B90" s="696" t="s">
        <v>85</v>
      </c>
      <c r="C90" s="697"/>
      <c r="D90" s="698"/>
      <c r="E90" s="538">
        <v>0</v>
      </c>
      <c r="F90" s="538">
        <v>0</v>
      </c>
      <c r="G90" s="538">
        <v>0</v>
      </c>
      <c r="H90" s="538">
        <v>2</v>
      </c>
      <c r="I90" s="19"/>
    </row>
    <row r="91" spans="1:9">
      <c r="A91" s="520"/>
      <c r="B91" s="638" t="s">
        <v>86</v>
      </c>
      <c r="C91" s="695"/>
      <c r="D91" s="639"/>
      <c r="E91" s="538">
        <v>3</v>
      </c>
      <c r="F91" s="538">
        <v>1</v>
      </c>
      <c r="G91" s="538">
        <v>0</v>
      </c>
      <c r="H91" s="538">
        <v>2</v>
      </c>
      <c r="I91" s="19"/>
    </row>
    <row r="92" spans="1:9">
      <c r="A92" s="520"/>
      <c r="B92" s="702" t="s">
        <v>77</v>
      </c>
      <c r="C92" s="703"/>
      <c r="D92" s="704"/>
      <c r="E92" s="538">
        <v>3</v>
      </c>
      <c r="F92" s="538">
        <v>0</v>
      </c>
      <c r="G92" s="538">
        <v>1</v>
      </c>
      <c r="H92" s="538">
        <v>6</v>
      </c>
      <c r="I92" s="19"/>
    </row>
    <row r="93" spans="1:9">
      <c r="A93" s="520"/>
      <c r="B93" s="705" t="s">
        <v>78</v>
      </c>
      <c r="C93" s="705"/>
      <c r="D93" s="705"/>
      <c r="E93" s="595">
        <f>SUM(E85:E92)</f>
        <v>8</v>
      </c>
      <c r="F93" s="595">
        <f>SUM(F85:F92)</f>
        <v>1</v>
      </c>
      <c r="G93" s="595">
        <f>SUM(G85:G92)</f>
        <v>1</v>
      </c>
      <c r="H93" s="595">
        <f>SUM(H85:H92)</f>
        <v>26</v>
      </c>
      <c r="I93" s="19"/>
    </row>
    <row r="94" spans="1:9" ht="19.5" customHeight="1">
      <c r="A94" s="520"/>
      <c r="B94" s="536" t="s">
        <v>87</v>
      </c>
      <c r="C94" s="598"/>
      <c r="D94" s="598"/>
      <c r="E94" s="582"/>
      <c r="F94" s="582"/>
      <c r="G94" s="582"/>
      <c r="H94" s="582"/>
      <c r="I94" s="19"/>
    </row>
    <row r="95" spans="1:9">
      <c r="A95" s="520"/>
      <c r="B95" s="687" t="s">
        <v>88</v>
      </c>
      <c r="C95" s="687"/>
      <c r="D95" s="687"/>
      <c r="E95" s="640" t="s">
        <v>89</v>
      </c>
      <c r="F95" s="640"/>
      <c r="G95" s="640" t="s">
        <v>90</v>
      </c>
      <c r="H95" s="640"/>
      <c r="I95" s="538" t="s">
        <v>91</v>
      </c>
    </row>
    <row r="96" spans="1:9">
      <c r="A96" s="520"/>
      <c r="B96" s="640" t="s">
        <v>64</v>
      </c>
      <c r="C96" s="640"/>
      <c r="D96" s="640"/>
      <c r="E96" s="706">
        <v>3</v>
      </c>
      <c r="F96" s="706"/>
      <c r="G96" s="706">
        <v>6</v>
      </c>
      <c r="H96" s="706"/>
      <c r="I96" s="586">
        <v>3</v>
      </c>
    </row>
    <row r="97" spans="1:9">
      <c r="A97" s="520"/>
      <c r="B97" s="640" t="s">
        <v>92</v>
      </c>
      <c r="C97" s="640"/>
      <c r="D97" s="640"/>
      <c r="E97" s="706">
        <v>2</v>
      </c>
      <c r="F97" s="706"/>
      <c r="G97" s="706">
        <v>2</v>
      </c>
      <c r="H97" s="706"/>
      <c r="I97" s="586">
        <v>3</v>
      </c>
    </row>
    <row r="98" spans="1:9">
      <c r="A98" s="520"/>
      <c r="B98" s="599"/>
      <c r="C98" s="599"/>
      <c r="D98" s="599"/>
      <c r="E98" s="582"/>
      <c r="F98" s="582"/>
      <c r="G98" s="582"/>
      <c r="H98" s="582"/>
      <c r="I98" s="604"/>
    </row>
    <row r="99" spans="1:9">
      <c r="A99" s="520" t="s">
        <v>93</v>
      </c>
      <c r="B99" s="19"/>
      <c r="C99" s="19"/>
      <c r="D99" s="19"/>
      <c r="E99" s="19"/>
      <c r="F99" s="19"/>
      <c r="G99" s="19"/>
      <c r="H99" s="19"/>
      <c r="I99" s="19"/>
    </row>
    <row r="100" spans="1:9">
      <c r="A100" s="520"/>
      <c r="B100" s="640" t="s">
        <v>88</v>
      </c>
      <c r="C100" s="640"/>
      <c r="D100" s="687" t="s">
        <v>56</v>
      </c>
      <c r="E100" s="687"/>
      <c r="F100" s="687" t="s">
        <v>57</v>
      </c>
      <c r="G100" s="687"/>
      <c r="H100" s="687" t="s">
        <v>40</v>
      </c>
      <c r="I100" s="687"/>
    </row>
    <row r="101" spans="1:9">
      <c r="A101" s="520"/>
      <c r="B101" s="640"/>
      <c r="C101" s="640"/>
      <c r="D101" s="533" t="s">
        <v>94</v>
      </c>
      <c r="E101" s="533" t="s">
        <v>95</v>
      </c>
      <c r="F101" s="533" t="s">
        <v>94</v>
      </c>
      <c r="G101" s="533" t="s">
        <v>95</v>
      </c>
      <c r="H101" s="533" t="s">
        <v>94</v>
      </c>
      <c r="I101" s="533" t="s">
        <v>95</v>
      </c>
    </row>
    <row r="102" spans="1:9" ht="14.5">
      <c r="A102" s="520"/>
      <c r="B102" s="640" t="s">
        <v>96</v>
      </c>
      <c r="C102" s="640"/>
      <c r="D102" s="600">
        <v>34</v>
      </c>
      <c r="E102" s="601">
        <v>384545</v>
      </c>
      <c r="F102" s="602">
        <v>9</v>
      </c>
      <c r="G102" s="601">
        <v>82124</v>
      </c>
      <c r="H102" s="603">
        <f>SUM(D102+F102)</f>
        <v>43</v>
      </c>
      <c r="I102" s="611">
        <f>SUM(G102+E102)</f>
        <v>466669</v>
      </c>
    </row>
    <row r="103" spans="1:9" ht="14.5">
      <c r="A103" s="520"/>
      <c r="B103" s="640" t="s">
        <v>97</v>
      </c>
      <c r="C103" s="640"/>
      <c r="D103" s="538">
        <v>20</v>
      </c>
      <c r="E103" s="601">
        <v>411004</v>
      </c>
      <c r="F103" s="538">
        <v>27</v>
      </c>
      <c r="G103" s="601">
        <v>371224</v>
      </c>
      <c r="H103" s="603">
        <f>SUM(D103+F103)</f>
        <v>47</v>
      </c>
      <c r="I103" s="611">
        <f>SUM(G103+E103)</f>
        <v>782228</v>
      </c>
    </row>
    <row r="104" spans="1:9">
      <c r="A104" s="520"/>
      <c r="B104" s="19"/>
      <c r="C104" s="19"/>
      <c r="D104" s="604"/>
      <c r="E104" s="19"/>
      <c r="F104" s="19"/>
      <c r="G104" s="19"/>
      <c r="H104" s="605"/>
      <c r="I104" s="605"/>
    </row>
    <row r="105" spans="1:9">
      <c r="A105" s="520" t="s">
        <v>98</v>
      </c>
      <c r="B105" s="19"/>
      <c r="C105" s="19"/>
      <c r="D105" s="19"/>
      <c r="E105" s="19"/>
      <c r="F105" s="19"/>
      <c r="G105" s="19"/>
      <c r="H105" s="605"/>
      <c r="I105" s="605"/>
    </row>
    <row r="106" spans="1:9" ht="23">
      <c r="A106" s="520"/>
      <c r="B106" s="606" t="s">
        <v>88</v>
      </c>
      <c r="C106" s="607"/>
      <c r="D106" s="585" t="s">
        <v>99</v>
      </c>
      <c r="E106" s="699" t="s">
        <v>100</v>
      </c>
      <c r="F106" s="699"/>
      <c r="G106" s="608" t="s">
        <v>101</v>
      </c>
      <c r="H106" s="700" t="s">
        <v>102</v>
      </c>
      <c r="I106" s="701"/>
    </row>
    <row r="107" spans="1:9">
      <c r="A107" s="520"/>
      <c r="B107" s="727" t="s">
        <v>96</v>
      </c>
      <c r="C107" s="728"/>
      <c r="D107" s="603">
        <v>43</v>
      </c>
      <c r="E107" s="729">
        <v>466669</v>
      </c>
      <c r="F107" s="730"/>
      <c r="G107" s="603">
        <v>43</v>
      </c>
      <c r="H107" s="731" t="s">
        <v>103</v>
      </c>
      <c r="I107" s="731"/>
    </row>
    <row r="108" spans="1:9">
      <c r="A108" s="520"/>
      <c r="B108" s="727" t="s">
        <v>97</v>
      </c>
      <c r="C108" s="728"/>
      <c r="D108" s="603">
        <v>47</v>
      </c>
      <c r="E108" s="729">
        <v>782228</v>
      </c>
      <c r="F108" s="730"/>
      <c r="G108" s="603">
        <v>47</v>
      </c>
      <c r="H108" s="731" t="s">
        <v>103</v>
      </c>
      <c r="I108" s="731"/>
    </row>
    <row r="109" spans="1:9">
      <c r="A109" s="573"/>
      <c r="B109" s="19"/>
      <c r="C109" s="19"/>
      <c r="D109" s="19"/>
      <c r="E109" s="19"/>
      <c r="F109" s="19"/>
      <c r="G109" s="19"/>
      <c r="H109" s="19"/>
      <c r="I109" s="19"/>
    </row>
    <row r="110" spans="1:9">
      <c r="A110" s="573"/>
      <c r="B110" s="609"/>
      <c r="C110" s="609"/>
      <c r="D110" s="609"/>
      <c r="E110" s="609"/>
      <c r="F110" s="609"/>
      <c r="G110" s="609"/>
      <c r="H110" s="609"/>
      <c r="I110" s="609"/>
    </row>
    <row r="111" spans="1:9">
      <c r="A111" s="573"/>
      <c r="B111" s="19"/>
      <c r="C111" s="19"/>
      <c r="D111" s="19"/>
      <c r="E111" s="19"/>
      <c r="F111" s="19"/>
      <c r="G111" s="19"/>
      <c r="H111" s="609"/>
      <c r="I111" s="609"/>
    </row>
    <row r="112" spans="1:9">
      <c r="A112" s="520" t="s">
        <v>104</v>
      </c>
      <c r="B112" s="610"/>
      <c r="C112" s="19"/>
      <c r="D112" s="19"/>
      <c r="E112" s="19"/>
      <c r="F112" s="19"/>
      <c r="G112" s="19"/>
      <c r="H112" s="609"/>
      <c r="I112" s="609"/>
    </row>
    <row r="113" spans="1:9">
      <c r="A113" s="573"/>
      <c r="B113" s="19"/>
      <c r="C113" s="19"/>
      <c r="D113" s="19"/>
      <c r="E113" s="19"/>
      <c r="F113" s="19"/>
      <c r="G113" s="19"/>
      <c r="H113" s="609"/>
      <c r="I113" s="609"/>
    </row>
    <row r="114" spans="1:9">
      <c r="A114" s="573"/>
      <c r="B114" s="708" t="s">
        <v>105</v>
      </c>
      <c r="C114" s="708"/>
      <c r="D114" s="708"/>
      <c r="E114" s="708"/>
      <c r="F114" s="708"/>
      <c r="G114" s="708"/>
      <c r="H114" s="609"/>
      <c r="I114" s="609"/>
    </row>
    <row r="115" spans="1:9">
      <c r="A115" s="573"/>
      <c r="B115" s="708" t="s">
        <v>106</v>
      </c>
      <c r="C115" s="708"/>
      <c r="D115" s="708"/>
      <c r="E115" s="708"/>
      <c r="F115" s="708"/>
      <c r="G115" s="708"/>
      <c r="H115" s="609"/>
      <c r="I115" s="609"/>
    </row>
    <row r="116" spans="1:9">
      <c r="A116" s="573"/>
      <c r="B116" s="732" t="s">
        <v>107</v>
      </c>
      <c r="C116" s="732"/>
      <c r="D116" s="732"/>
      <c r="E116" s="732"/>
      <c r="F116" s="732"/>
      <c r="G116" s="732"/>
      <c r="H116" s="609"/>
      <c r="I116" s="609"/>
    </row>
    <row r="117" spans="1:9" ht="14.25" customHeight="1">
      <c r="A117" s="573"/>
      <c r="B117" s="707" t="s">
        <v>108</v>
      </c>
      <c r="C117" s="708"/>
      <c r="D117" s="708"/>
      <c r="E117" s="708"/>
      <c r="F117" s="708"/>
      <c r="G117" s="708"/>
      <c r="H117" s="609"/>
      <c r="I117" s="609"/>
    </row>
    <row r="118" spans="1:9">
      <c r="A118" s="573"/>
      <c r="B118" s="707" t="s">
        <v>109</v>
      </c>
      <c r="C118" s="708"/>
      <c r="D118" s="708"/>
      <c r="E118" s="708"/>
      <c r="F118" s="708"/>
      <c r="G118" s="708"/>
      <c r="H118" s="609"/>
      <c r="I118" s="609"/>
    </row>
    <row r="119" spans="1:9">
      <c r="A119" s="609" t="s">
        <v>110</v>
      </c>
      <c r="B119" s="19"/>
      <c r="C119" s="19"/>
      <c r="D119" s="19"/>
      <c r="E119" s="19"/>
      <c r="F119" s="19" t="s">
        <v>111</v>
      </c>
      <c r="G119" s="19" t="s">
        <v>112</v>
      </c>
      <c r="H119" s="609"/>
      <c r="I119" s="609"/>
    </row>
    <row r="120" spans="1:9">
      <c r="A120" s="573"/>
      <c r="B120" s="19"/>
      <c r="C120" s="19"/>
      <c r="D120" s="19"/>
      <c r="E120" s="19"/>
      <c r="F120" s="19"/>
      <c r="G120" s="19"/>
      <c r="H120" s="609"/>
      <c r="I120" s="609"/>
    </row>
    <row r="121" spans="1:9">
      <c r="A121" s="573"/>
      <c r="B121" s="19" t="s">
        <v>113</v>
      </c>
      <c r="C121" s="19"/>
      <c r="D121" s="19"/>
      <c r="E121" s="19"/>
      <c r="F121" s="19" t="s">
        <v>114</v>
      </c>
      <c r="G121" s="19"/>
      <c r="H121" s="609"/>
      <c r="I121" s="609"/>
    </row>
    <row r="122" spans="1:9">
      <c r="A122" s="573"/>
      <c r="B122" s="19"/>
      <c r="C122" s="19"/>
      <c r="D122" s="19"/>
      <c r="E122" s="19"/>
      <c r="F122" s="19"/>
      <c r="G122" s="19"/>
      <c r="H122" s="609"/>
      <c r="I122" s="609"/>
    </row>
    <row r="123" spans="1:9">
      <c r="A123" s="573"/>
      <c r="B123" s="609"/>
      <c r="C123" s="609"/>
      <c r="D123" s="609"/>
      <c r="E123" s="609"/>
      <c r="F123" s="609"/>
      <c r="G123" s="609"/>
      <c r="H123" s="609"/>
      <c r="I123" s="609"/>
    </row>
    <row r="125" spans="1:9" ht="18.75" customHeight="1"/>
    <row r="126" spans="1:9" ht="20.25" customHeight="1"/>
    <row r="131" spans="1:9" ht="22.5" customHeight="1"/>
    <row r="134" spans="1:9">
      <c r="A134" s="573"/>
      <c r="B134" s="609"/>
      <c r="C134" s="609"/>
      <c r="D134" s="609"/>
      <c r="E134" s="609"/>
      <c r="F134" s="609"/>
      <c r="G134" s="609"/>
      <c r="H134" s="609"/>
      <c r="I134" s="609"/>
    </row>
    <row r="135" spans="1:9">
      <c r="A135" s="573"/>
      <c r="B135" s="609"/>
      <c r="C135" s="609"/>
      <c r="D135" s="609"/>
      <c r="E135" s="609"/>
      <c r="F135" s="609"/>
      <c r="G135" s="609"/>
      <c r="H135" s="609"/>
      <c r="I135" s="609"/>
    </row>
    <row r="136" spans="1:9">
      <c r="A136" s="573"/>
      <c r="B136" s="609"/>
      <c r="C136" s="609"/>
      <c r="D136" s="609"/>
      <c r="E136" s="609"/>
      <c r="F136" s="609"/>
      <c r="G136" s="609"/>
      <c r="H136" s="609"/>
      <c r="I136" s="609"/>
    </row>
    <row r="137" spans="1:9">
      <c r="A137" s="573"/>
      <c r="B137" s="609"/>
      <c r="C137" s="609"/>
      <c r="D137" s="609"/>
      <c r="E137" s="609"/>
      <c r="F137" s="609"/>
      <c r="G137" s="609"/>
      <c r="H137" s="609"/>
      <c r="I137" s="609"/>
    </row>
    <row r="138" spans="1:9">
      <c r="A138" s="573"/>
      <c r="B138" s="609"/>
      <c r="C138" s="609"/>
      <c r="D138" s="609"/>
      <c r="E138" s="609"/>
      <c r="F138" s="609"/>
      <c r="G138" s="609"/>
      <c r="H138" s="609"/>
      <c r="I138" s="609"/>
    </row>
    <row r="139" spans="1:9">
      <c r="A139" s="573"/>
      <c r="B139" s="609"/>
      <c r="C139" s="609"/>
      <c r="D139" s="609"/>
      <c r="E139" s="609"/>
      <c r="F139" s="609"/>
      <c r="G139" s="609"/>
      <c r="H139" s="609"/>
      <c r="I139" s="609"/>
    </row>
    <row r="140" spans="1:9">
      <c r="A140" s="573"/>
      <c r="B140" s="609"/>
      <c r="C140" s="609"/>
      <c r="D140" s="609"/>
      <c r="E140" s="609"/>
      <c r="F140" s="609"/>
      <c r="G140" s="609"/>
      <c r="H140" s="609"/>
      <c r="I140" s="609"/>
    </row>
    <row r="141" spans="1:9">
      <c r="A141" s="573"/>
      <c r="B141" s="609"/>
      <c r="C141" s="609"/>
      <c r="D141" s="609"/>
      <c r="E141" s="609"/>
      <c r="F141" s="609"/>
      <c r="G141" s="609"/>
      <c r="H141" s="609"/>
      <c r="I141" s="609"/>
    </row>
    <row r="142" spans="1:9">
      <c r="A142" s="573"/>
      <c r="B142" s="609"/>
      <c r="C142" s="609"/>
      <c r="D142" s="609"/>
      <c r="E142" s="609"/>
      <c r="F142" s="609"/>
      <c r="G142" s="609"/>
      <c r="H142" s="609"/>
      <c r="I142" s="609"/>
    </row>
    <row r="143" spans="1:9">
      <c r="A143" s="573"/>
      <c r="B143" s="609"/>
      <c r="C143" s="609"/>
      <c r="D143" s="609"/>
      <c r="E143" s="609"/>
      <c r="F143" s="609"/>
      <c r="G143" s="609"/>
      <c r="H143" s="609"/>
      <c r="I143" s="609"/>
    </row>
    <row r="144" spans="1:9">
      <c r="A144" s="573"/>
      <c r="B144" s="609"/>
      <c r="C144" s="609"/>
      <c r="D144" s="609"/>
      <c r="E144" s="609"/>
      <c r="F144" s="609"/>
      <c r="G144" s="609"/>
      <c r="H144" s="609"/>
      <c r="I144" s="609"/>
    </row>
    <row r="145" spans="1:9">
      <c r="A145" s="573"/>
      <c r="B145" s="573"/>
      <c r="C145" s="573"/>
      <c r="D145" s="573"/>
      <c r="E145" s="573"/>
      <c r="F145" s="573"/>
      <c r="G145" s="573"/>
      <c r="H145" s="573"/>
      <c r="I145" s="573"/>
    </row>
    <row r="146" spans="1:9">
      <c r="A146" s="573"/>
      <c r="B146" s="573"/>
      <c r="C146" s="573"/>
      <c r="D146" s="573"/>
      <c r="E146" s="573"/>
      <c r="F146" s="573"/>
      <c r="G146" s="573"/>
      <c r="H146" s="573"/>
      <c r="I146" s="573"/>
    </row>
    <row r="147" spans="1:9">
      <c r="B147" s="573"/>
      <c r="C147" s="573"/>
      <c r="D147" s="573"/>
      <c r="E147" s="573"/>
      <c r="F147" s="573"/>
      <c r="G147" s="573"/>
      <c r="H147" s="573"/>
      <c r="I147" s="573"/>
    </row>
    <row r="148" spans="1:9">
      <c r="B148" s="573"/>
      <c r="C148" s="573"/>
      <c r="D148" s="573"/>
      <c r="E148" s="573"/>
      <c r="F148" s="573"/>
      <c r="G148" s="573"/>
      <c r="H148" s="573"/>
      <c r="I148" s="573"/>
    </row>
    <row r="149" spans="1:9">
      <c r="B149" s="573"/>
      <c r="C149" s="573"/>
      <c r="D149" s="573"/>
      <c r="E149" s="573"/>
      <c r="F149" s="573"/>
      <c r="G149" s="573"/>
      <c r="H149" s="573"/>
      <c r="I149" s="573"/>
    </row>
    <row r="150" spans="1:9">
      <c r="B150" s="573"/>
      <c r="C150" s="573"/>
      <c r="D150" s="573"/>
      <c r="E150" s="573"/>
      <c r="F150" s="573"/>
      <c r="G150" s="573"/>
      <c r="H150" s="573"/>
      <c r="I150" s="573"/>
    </row>
    <row r="151" spans="1:9">
      <c r="B151" s="573"/>
      <c r="C151" s="573"/>
      <c r="D151" s="573"/>
      <c r="E151" s="573"/>
      <c r="F151" s="573"/>
      <c r="G151" s="573"/>
      <c r="H151" s="573"/>
      <c r="I151" s="573"/>
    </row>
  </sheetData>
  <mergeCells count="121"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C1:H1"/>
    <mergeCell ref="C3:D3"/>
    <mergeCell ref="G3:I3"/>
    <mergeCell ref="A5:D5"/>
    <mergeCell ref="G5:I5"/>
    <mergeCell ref="A8:D8"/>
    <mergeCell ref="B13:E13"/>
    <mergeCell ref="F13:G13"/>
    <mergeCell ref="H13:I13"/>
  </mergeCells>
  <pageMargins left="0.35416666666666702" right="0.6" top="0.75" bottom="0.75" header="0.3" footer="0.3"/>
  <pageSetup paperSize="9" scale="7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rowBreaks count="1" manualBreakCount="1">
    <brk id="52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</xm:f>
          </x14:formula1>
          <xm:sqref>C3:D3</xm:sqref>
        </x14:dataValidation>
        <x14:dataValidation type="list" allowBlank="1" showInputMessage="1" showErrorMessage="1">
          <x14:formula1>
            <xm:f>Sheet1!$B$2:$B$6</xm:f>
          </x14:formula1>
          <xm:sqref>G3</xm:sqref>
        </x14:dataValidation>
        <x14:dataValidation type="list" allowBlank="1" showInputMessage="1" showErrorMessage="1">
          <x14:formula1>
            <xm:f>Sheet1!$D$2:$D$6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9"/>
  <sheetViews>
    <sheetView topLeftCell="A13" workbookViewId="0">
      <selection activeCell="F13" sqref="F13"/>
    </sheetView>
  </sheetViews>
  <sheetFormatPr defaultColWidth="9" defaultRowHeight="14.5"/>
  <cols>
    <col min="1" max="1" width="1.81640625" customWidth="1"/>
    <col min="2" max="2" width="7.453125" customWidth="1"/>
    <col min="3" max="3" width="14.453125" customWidth="1"/>
    <col min="4" max="4" width="13.26953125" customWidth="1"/>
    <col min="5" max="5" width="10.7265625" customWidth="1"/>
    <col min="6" max="6" width="12.81640625" customWidth="1"/>
    <col min="7" max="7" width="13.453125" customWidth="1"/>
    <col min="8" max="8" width="17.1796875" customWidth="1"/>
    <col min="9" max="9" width="12.54296875" customWidth="1"/>
    <col min="10" max="10" width="12.26953125" customWidth="1"/>
    <col min="11" max="11" width="12.81640625" customWidth="1"/>
    <col min="14" max="14" width="21.1796875" customWidth="1"/>
    <col min="16" max="16" width="13.81640625" customWidth="1"/>
  </cols>
  <sheetData>
    <row r="1" spans="2:11" ht="26.25" customHeight="1">
      <c r="B1" s="733" t="s">
        <v>115</v>
      </c>
      <c r="C1" s="733"/>
      <c r="D1" s="733"/>
      <c r="E1" s="733"/>
      <c r="F1" s="733"/>
      <c r="G1" s="733"/>
      <c r="H1" s="733"/>
      <c r="I1" s="733"/>
      <c r="J1" s="733"/>
    </row>
    <row r="2" spans="2:11" ht="14.25" customHeight="1">
      <c r="B2" s="515"/>
      <c r="C2" s="515"/>
      <c r="D2" s="515"/>
      <c r="E2" s="515"/>
      <c r="F2" s="515"/>
      <c r="G2" s="515"/>
      <c r="H2" s="515"/>
      <c r="I2" s="515"/>
      <c r="J2" s="515"/>
    </row>
    <row r="3" spans="2:11" ht="18" customHeight="1">
      <c r="B3" s="121"/>
      <c r="C3" s="121"/>
      <c r="D3" s="734" t="s">
        <v>116</v>
      </c>
      <c r="E3" s="734"/>
      <c r="F3" s="734"/>
      <c r="G3" s="734"/>
      <c r="H3" s="734"/>
      <c r="I3" s="734"/>
      <c r="J3" s="121"/>
    </row>
    <row r="4" spans="2:11">
      <c r="B4" s="121"/>
      <c r="C4" s="121"/>
      <c r="D4" s="121"/>
      <c r="E4" s="121"/>
      <c r="F4" s="121"/>
      <c r="G4" s="121"/>
      <c r="H4" s="121"/>
      <c r="I4" s="121"/>
      <c r="J4" s="121"/>
    </row>
    <row r="5" spans="2:11" ht="21.75" customHeight="1">
      <c r="B5" s="516" t="s">
        <v>117</v>
      </c>
      <c r="C5" s="517"/>
      <c r="D5" s="517"/>
      <c r="E5" s="622" t="s">
        <v>118</v>
      </c>
      <c r="F5" s="620"/>
      <c r="G5" s="620"/>
      <c r="H5" s="620"/>
      <c r="I5" s="621"/>
      <c r="J5" s="528"/>
      <c r="K5" s="547"/>
    </row>
    <row r="6" spans="2:11">
      <c r="B6" s="520"/>
      <c r="C6" s="520"/>
      <c r="D6" s="520"/>
      <c r="E6" s="521"/>
      <c r="F6" s="521"/>
      <c r="G6" s="521"/>
      <c r="H6" s="521"/>
      <c r="I6" s="521"/>
      <c r="J6" s="520"/>
      <c r="K6" s="547"/>
    </row>
    <row r="7" spans="2:11" ht="22.5" customHeight="1">
      <c r="B7" s="522" t="s">
        <v>119</v>
      </c>
      <c r="C7" s="523"/>
      <c r="D7" s="523"/>
      <c r="E7" s="519"/>
      <c r="F7" s="519"/>
      <c r="G7" s="518" t="s">
        <v>120</v>
      </c>
      <c r="H7" s="519"/>
      <c r="I7" s="546"/>
      <c r="J7" s="520"/>
      <c r="K7" s="547"/>
    </row>
    <row r="8" spans="2:11">
      <c r="B8" s="520"/>
      <c r="C8" s="520"/>
      <c r="D8" s="520"/>
      <c r="E8" s="520"/>
      <c r="F8" s="520"/>
      <c r="G8" s="520"/>
      <c r="H8" s="520"/>
      <c r="I8" s="520"/>
      <c r="J8" s="520"/>
      <c r="K8" s="547"/>
    </row>
    <row r="9" spans="2:11" ht="17.25" customHeight="1">
      <c r="B9" s="522" t="s">
        <v>1</v>
      </c>
      <c r="C9" s="523"/>
      <c r="D9" s="735" t="s">
        <v>2</v>
      </c>
      <c r="E9" s="736"/>
      <c r="F9" s="520"/>
      <c r="G9" s="525" t="s">
        <v>121</v>
      </c>
      <c r="H9" s="620" t="s">
        <v>4</v>
      </c>
      <c r="I9" s="621"/>
      <c r="J9" s="528"/>
      <c r="K9" s="547"/>
    </row>
    <row r="10" spans="2:11">
      <c r="B10" s="520"/>
      <c r="C10" s="520"/>
      <c r="D10" s="520"/>
      <c r="E10" s="520"/>
      <c r="F10" s="520"/>
      <c r="G10" s="520"/>
      <c r="H10" s="520"/>
      <c r="I10" s="520"/>
      <c r="J10" s="520"/>
      <c r="K10" s="547"/>
    </row>
    <row r="11" spans="2:11" ht="18" customHeight="1">
      <c r="B11" s="737" t="s">
        <v>5</v>
      </c>
      <c r="C11" s="738"/>
      <c r="D11" s="738"/>
      <c r="E11" s="739"/>
      <c r="F11" s="520"/>
      <c r="G11" s="525" t="s">
        <v>122</v>
      </c>
      <c r="H11" s="523">
        <v>2020</v>
      </c>
      <c r="I11" s="524"/>
      <c r="J11" s="520"/>
      <c r="K11" s="547"/>
    </row>
    <row r="12" spans="2:11">
      <c r="B12" s="121"/>
      <c r="C12" s="121"/>
      <c r="D12" s="121"/>
      <c r="E12" s="121"/>
      <c r="F12" s="121"/>
      <c r="G12" s="121"/>
      <c r="H12" s="121"/>
      <c r="I12" s="121"/>
      <c r="J12" s="121"/>
    </row>
    <row r="13" spans="2:11">
      <c r="B13" s="520" t="s">
        <v>7</v>
      </c>
      <c r="C13" s="520"/>
      <c r="D13" s="520" t="s">
        <v>123</v>
      </c>
      <c r="E13" s="520"/>
      <c r="F13" s="520"/>
      <c r="G13" s="520"/>
      <c r="H13" s="520"/>
      <c r="I13" s="520"/>
      <c r="J13" s="520"/>
    </row>
    <row r="14" spans="2:11">
      <c r="B14" s="520" t="s">
        <v>124</v>
      </c>
      <c r="C14" s="520" t="s">
        <v>112</v>
      </c>
      <c r="D14" s="520"/>
      <c r="E14" s="740" t="s">
        <v>125</v>
      </c>
      <c r="F14" s="740"/>
      <c r="G14" s="520"/>
      <c r="H14" s="520" t="s">
        <v>126</v>
      </c>
      <c r="I14" s="520"/>
      <c r="J14" s="520"/>
    </row>
    <row r="15" spans="2:11">
      <c r="B15" s="520"/>
      <c r="C15" s="520"/>
      <c r="D15" s="520"/>
      <c r="E15" s="520"/>
      <c r="F15" s="520"/>
      <c r="G15" s="520"/>
      <c r="H15" s="520"/>
      <c r="I15" s="520"/>
      <c r="J15" s="520"/>
    </row>
    <row r="16" spans="2:11" ht="18.75" customHeight="1">
      <c r="B16" s="520" t="s">
        <v>127</v>
      </c>
      <c r="C16" s="520"/>
      <c r="D16" s="526">
        <v>44141</v>
      </c>
      <c r="E16" s="520"/>
      <c r="F16" s="520"/>
      <c r="G16" s="520"/>
      <c r="H16" s="520"/>
      <c r="I16" s="520"/>
      <c r="J16" s="520"/>
    </row>
    <row r="17" spans="2:16">
      <c r="B17" s="527"/>
      <c r="C17" s="527"/>
      <c r="D17" s="527"/>
      <c r="E17" s="527"/>
      <c r="F17" s="527"/>
      <c r="G17" s="527"/>
      <c r="H17" s="527"/>
      <c r="I17" s="527"/>
      <c r="J17" s="527"/>
    </row>
    <row r="18" spans="2:16">
      <c r="B18" s="520"/>
      <c r="C18" s="520"/>
      <c r="D18" s="520"/>
      <c r="E18" s="520"/>
      <c r="F18" s="520"/>
      <c r="G18" s="520"/>
      <c r="H18" s="520"/>
      <c r="I18" s="520"/>
      <c r="J18" s="520"/>
    </row>
    <row r="19" spans="2:16" ht="17.25" customHeight="1">
      <c r="B19" s="528" t="s">
        <v>128</v>
      </c>
      <c r="C19" s="528"/>
      <c r="D19" s="528"/>
      <c r="E19" s="528"/>
      <c r="F19" s="520"/>
      <c r="G19" s="520"/>
      <c r="H19" s="520"/>
      <c r="I19" s="520"/>
      <c r="J19" s="520"/>
      <c r="K19" s="548"/>
      <c r="L19" s="548"/>
      <c r="M19" s="548"/>
      <c r="N19" s="548"/>
      <c r="O19" s="548"/>
    </row>
    <row r="20" spans="2:16">
      <c r="B20" s="520"/>
      <c r="C20" s="529" t="s">
        <v>129</v>
      </c>
      <c r="D20" s="530"/>
      <c r="E20" s="530"/>
      <c r="F20" s="530"/>
      <c r="G20" s="531"/>
      <c r="H20" s="741">
        <v>406</v>
      </c>
      <c r="I20" s="742"/>
      <c r="J20" s="549"/>
      <c r="K20" s="550"/>
      <c r="L20" s="550"/>
      <c r="M20" s="550"/>
      <c r="N20" s="550"/>
      <c r="O20" s="550"/>
      <c r="P20" s="551"/>
    </row>
    <row r="21" spans="2:16">
      <c r="B21" s="520"/>
      <c r="C21" s="529" t="s">
        <v>130</v>
      </c>
      <c r="D21" s="530"/>
      <c r="E21" s="530"/>
      <c r="F21" s="530"/>
      <c r="G21" s="531"/>
      <c r="H21" s="737">
        <v>7321</v>
      </c>
      <c r="I21" s="739"/>
      <c r="J21" s="552"/>
      <c r="K21" s="550"/>
      <c r="L21" s="550"/>
      <c r="M21" s="550"/>
      <c r="N21" s="550"/>
      <c r="O21" s="550"/>
      <c r="P21" s="551"/>
    </row>
    <row r="22" spans="2:16">
      <c r="B22" s="520"/>
      <c r="C22" s="529" t="s">
        <v>131</v>
      </c>
      <c r="D22" s="530"/>
      <c r="E22" s="530"/>
      <c r="F22" s="530"/>
      <c r="G22" s="531"/>
      <c r="H22" s="737">
        <v>12586</v>
      </c>
      <c r="I22" s="739"/>
      <c r="J22" s="552"/>
      <c r="K22" s="550"/>
      <c r="L22" s="550"/>
      <c r="M22" s="550"/>
      <c r="N22" s="550"/>
      <c r="O22" s="550"/>
      <c r="P22" s="551"/>
    </row>
    <row r="23" spans="2:16">
      <c r="B23" s="520"/>
      <c r="C23" s="529" t="s">
        <v>132</v>
      </c>
      <c r="D23" s="530"/>
      <c r="E23" s="530"/>
      <c r="F23" s="530"/>
      <c r="G23" s="531"/>
      <c r="H23" s="743">
        <v>5990</v>
      </c>
      <c r="I23" s="744"/>
      <c r="J23" s="520"/>
      <c r="K23" s="553"/>
      <c r="L23" s="550"/>
      <c r="M23" s="550"/>
      <c r="N23" s="550"/>
      <c r="O23" s="550"/>
      <c r="P23" s="551"/>
    </row>
    <row r="24" spans="2:16">
      <c r="B24" s="520"/>
      <c r="C24" s="529" t="s">
        <v>133</v>
      </c>
      <c r="D24" s="530"/>
      <c r="E24" s="530"/>
      <c r="F24" s="530"/>
      <c r="G24" s="531"/>
      <c r="H24" s="745">
        <f>H23/H21*100</f>
        <v>81.819423576014202</v>
      </c>
      <c r="I24" s="746"/>
      <c r="J24" s="520"/>
      <c r="K24" s="550"/>
      <c r="L24" s="550"/>
      <c r="M24" s="550"/>
      <c r="N24" s="550"/>
      <c r="O24" s="550"/>
      <c r="P24" s="551"/>
    </row>
    <row r="25" spans="2:16">
      <c r="B25" s="520"/>
      <c r="C25" s="529" t="s">
        <v>134</v>
      </c>
      <c r="D25" s="530"/>
      <c r="E25" s="530"/>
      <c r="F25" s="530"/>
      <c r="G25" s="531"/>
      <c r="H25" s="743">
        <v>90</v>
      </c>
      <c r="I25" s="744"/>
      <c r="J25" s="520"/>
      <c r="K25" s="550"/>
      <c r="L25" s="550"/>
      <c r="M25" s="550"/>
      <c r="N25" s="550"/>
      <c r="O25" s="550"/>
      <c r="P25" s="551"/>
    </row>
    <row r="26" spans="2:16">
      <c r="B26" s="520"/>
      <c r="C26" s="529" t="s">
        <v>135</v>
      </c>
      <c r="D26" s="530"/>
      <c r="E26" s="530"/>
      <c r="F26" s="530"/>
      <c r="G26" s="531"/>
      <c r="H26" s="747">
        <v>254</v>
      </c>
      <c r="I26" s="748"/>
      <c r="J26" s="520"/>
      <c r="K26" s="554"/>
      <c r="L26" s="555"/>
      <c r="M26" s="555"/>
      <c r="N26" s="550"/>
      <c r="O26" s="550"/>
      <c r="P26" s="551"/>
    </row>
    <row r="27" spans="2:16">
      <c r="B27" s="520"/>
      <c r="C27" s="529" t="s">
        <v>136</v>
      </c>
      <c r="D27" s="530"/>
      <c r="E27" s="530"/>
      <c r="F27" s="530"/>
      <c r="G27" s="531"/>
      <c r="H27" s="749">
        <f>H26/H25</f>
        <v>2.8222222222222224</v>
      </c>
      <c r="I27" s="750"/>
      <c r="J27" s="556"/>
      <c r="K27" s="557"/>
      <c r="L27" s="557"/>
      <c r="M27" s="557"/>
      <c r="N27" s="557"/>
      <c r="O27" s="557"/>
      <c r="P27" s="558"/>
    </row>
    <row r="28" spans="2:16">
      <c r="B28" s="520"/>
      <c r="C28" s="520"/>
      <c r="D28" s="520"/>
      <c r="E28" s="520"/>
      <c r="F28" s="520"/>
      <c r="G28" s="520"/>
      <c r="H28" s="520"/>
      <c r="I28" s="520"/>
      <c r="J28" s="520"/>
    </row>
    <row r="29" spans="2:16" ht="21.75" customHeight="1">
      <c r="B29" s="528" t="s">
        <v>137</v>
      </c>
      <c r="C29" s="520"/>
      <c r="D29" s="520"/>
      <c r="E29" s="520"/>
      <c r="F29" s="520"/>
      <c r="G29" s="520"/>
      <c r="H29" s="520"/>
      <c r="I29" s="520"/>
      <c r="J29" s="520"/>
    </row>
    <row r="30" spans="2:16">
      <c r="B30" s="520"/>
      <c r="C30" s="751" t="s">
        <v>28</v>
      </c>
      <c r="D30" s="622"/>
      <c r="E30" s="751" t="s">
        <v>138</v>
      </c>
      <c r="F30" s="751"/>
      <c r="G30" s="751" t="s">
        <v>139</v>
      </c>
      <c r="H30" s="751"/>
      <c r="I30" s="751" t="s">
        <v>40</v>
      </c>
      <c r="J30" s="751"/>
    </row>
    <row r="31" spans="2:16">
      <c r="B31" s="520"/>
      <c r="C31" s="751"/>
      <c r="D31" s="622"/>
      <c r="E31" s="532" t="s">
        <v>32</v>
      </c>
      <c r="F31" s="532" t="s">
        <v>33</v>
      </c>
      <c r="G31" s="532" t="s">
        <v>32</v>
      </c>
      <c r="H31" s="532" t="s">
        <v>33</v>
      </c>
      <c r="I31" s="532" t="s">
        <v>32</v>
      </c>
      <c r="J31" s="532" t="s">
        <v>33</v>
      </c>
    </row>
    <row r="32" spans="2:16">
      <c r="B32" s="520"/>
      <c r="C32" s="640" t="s">
        <v>140</v>
      </c>
      <c r="D32" s="638"/>
      <c r="E32" s="534">
        <v>0</v>
      </c>
      <c r="F32" s="534">
        <v>0</v>
      </c>
      <c r="G32" s="534">
        <v>1</v>
      </c>
      <c r="H32" s="534">
        <v>2</v>
      </c>
      <c r="I32" s="534">
        <f t="shared" ref="I32:I37" si="0">SUM(E32+G32)</f>
        <v>1</v>
      </c>
      <c r="J32" s="534">
        <f t="shared" ref="J32:J37" si="1">SUM(F32+H32)</f>
        <v>2</v>
      </c>
      <c r="K32" s="559"/>
    </row>
    <row r="33" spans="2:11">
      <c r="B33" s="520"/>
      <c r="C33" s="640" t="s">
        <v>35</v>
      </c>
      <c r="D33" s="638"/>
      <c r="E33" s="534">
        <v>0</v>
      </c>
      <c r="F33" s="534">
        <v>0</v>
      </c>
      <c r="G33" s="534">
        <v>1</v>
      </c>
      <c r="H33" s="534">
        <v>1</v>
      </c>
      <c r="I33" s="534">
        <f t="shared" si="0"/>
        <v>1</v>
      </c>
      <c r="J33" s="534">
        <f t="shared" si="1"/>
        <v>1</v>
      </c>
      <c r="K33" s="559"/>
    </row>
    <row r="34" spans="2:11">
      <c r="B34" s="520"/>
      <c r="C34" s="640" t="s">
        <v>36</v>
      </c>
      <c r="D34" s="638"/>
      <c r="E34" s="534">
        <v>2</v>
      </c>
      <c r="F34" s="534">
        <v>11</v>
      </c>
      <c r="G34" s="534">
        <v>3</v>
      </c>
      <c r="H34" s="534">
        <v>7</v>
      </c>
      <c r="I34" s="534">
        <f t="shared" si="0"/>
        <v>5</v>
      </c>
      <c r="J34" s="534">
        <f t="shared" si="1"/>
        <v>18</v>
      </c>
      <c r="K34" s="559"/>
    </row>
    <row r="35" spans="2:11">
      <c r="B35" s="520"/>
      <c r="C35" s="640" t="s">
        <v>141</v>
      </c>
      <c r="D35" s="638"/>
      <c r="E35" s="534">
        <v>5</v>
      </c>
      <c r="F35" s="534">
        <v>25</v>
      </c>
      <c r="G35" s="534">
        <v>1</v>
      </c>
      <c r="H35" s="534">
        <v>8</v>
      </c>
      <c r="I35" s="534">
        <f t="shared" si="0"/>
        <v>6</v>
      </c>
      <c r="J35" s="534">
        <f t="shared" si="1"/>
        <v>33</v>
      </c>
      <c r="K35" s="559"/>
    </row>
    <row r="36" spans="2:11">
      <c r="B36" s="520"/>
      <c r="C36" s="640" t="s">
        <v>38</v>
      </c>
      <c r="D36" s="638"/>
      <c r="E36" s="534">
        <v>1</v>
      </c>
      <c r="F36" s="534">
        <v>3</v>
      </c>
      <c r="G36" s="534">
        <v>0</v>
      </c>
      <c r="H36" s="534">
        <v>3</v>
      </c>
      <c r="I36" s="534">
        <f t="shared" si="0"/>
        <v>1</v>
      </c>
      <c r="J36" s="534">
        <f t="shared" si="1"/>
        <v>6</v>
      </c>
      <c r="K36" s="559"/>
    </row>
    <row r="37" spans="2:11">
      <c r="B37" s="520"/>
      <c r="C37" s="640" t="s">
        <v>39</v>
      </c>
      <c r="D37" s="638"/>
      <c r="E37" s="534">
        <v>4</v>
      </c>
      <c r="F37" s="534">
        <v>3</v>
      </c>
      <c r="G37" s="534">
        <v>1</v>
      </c>
      <c r="H37" s="534">
        <v>8</v>
      </c>
      <c r="I37" s="534">
        <f t="shared" si="0"/>
        <v>5</v>
      </c>
      <c r="J37" s="534">
        <f t="shared" si="1"/>
        <v>11</v>
      </c>
      <c r="K37" s="559"/>
    </row>
    <row r="38" spans="2:11">
      <c r="B38" s="520"/>
      <c r="C38" s="752" t="s">
        <v>142</v>
      </c>
      <c r="D38" s="753"/>
      <c r="E38" s="535">
        <f t="shared" ref="E38:J38" si="2">SUM(E32:E37)</f>
        <v>12</v>
      </c>
      <c r="F38" s="535">
        <f t="shared" si="2"/>
        <v>42</v>
      </c>
      <c r="G38" s="535">
        <f t="shared" si="2"/>
        <v>7</v>
      </c>
      <c r="H38" s="535">
        <f t="shared" si="2"/>
        <v>29</v>
      </c>
      <c r="I38" s="535">
        <f t="shared" si="2"/>
        <v>19</v>
      </c>
      <c r="J38" s="535">
        <f t="shared" si="2"/>
        <v>71</v>
      </c>
      <c r="K38" s="559"/>
    </row>
    <row r="39" spans="2:11">
      <c r="B39" s="520"/>
      <c r="C39" s="520"/>
      <c r="D39" s="520"/>
      <c r="E39" s="520"/>
      <c r="F39" s="520"/>
      <c r="G39" s="520"/>
      <c r="H39" s="520"/>
      <c r="I39" s="520"/>
      <c r="J39" s="520"/>
    </row>
    <row r="40" spans="2:11" ht="18.75" customHeight="1">
      <c r="B40" s="528" t="s">
        <v>143</v>
      </c>
      <c r="C40" s="520"/>
      <c r="D40" s="520"/>
      <c r="E40" s="520"/>
      <c r="F40" s="520"/>
      <c r="G40" s="520"/>
      <c r="H40" s="520"/>
      <c r="I40" s="520"/>
      <c r="J40" s="520"/>
    </row>
    <row r="41" spans="2:11" ht="21.75" customHeight="1">
      <c r="B41" s="520"/>
      <c r="C41" s="754" t="s">
        <v>144</v>
      </c>
      <c r="D41" s="754"/>
      <c r="E41" s="754"/>
      <c r="F41" s="754"/>
      <c r="G41" s="754" t="s">
        <v>145</v>
      </c>
      <c r="H41" s="754"/>
      <c r="I41" s="754"/>
      <c r="J41" s="754"/>
    </row>
    <row r="42" spans="2:11" ht="25.5" customHeight="1">
      <c r="B42" s="520"/>
      <c r="C42" s="751" t="s">
        <v>146</v>
      </c>
      <c r="D42" s="751"/>
      <c r="E42" s="751"/>
      <c r="F42" s="537" t="s">
        <v>147</v>
      </c>
      <c r="G42" s="751" t="s">
        <v>146</v>
      </c>
      <c r="H42" s="751"/>
      <c r="I42" s="751"/>
      <c r="J42" s="537" t="s">
        <v>147</v>
      </c>
    </row>
    <row r="43" spans="2:11" ht="15" customHeight="1">
      <c r="B43" s="520"/>
      <c r="C43" s="755" t="s">
        <v>66</v>
      </c>
      <c r="D43" s="640"/>
      <c r="E43" s="640"/>
      <c r="F43" s="534">
        <v>22</v>
      </c>
      <c r="G43" s="687" t="s">
        <v>80</v>
      </c>
      <c r="H43" s="687"/>
      <c r="I43" s="687"/>
      <c r="J43" s="534">
        <v>9</v>
      </c>
    </row>
    <row r="44" spans="2:11" ht="15" customHeight="1">
      <c r="B44" s="520"/>
      <c r="C44" s="687" t="s">
        <v>67</v>
      </c>
      <c r="D44" s="687"/>
      <c r="E44" s="687"/>
      <c r="F44" s="534">
        <v>5</v>
      </c>
      <c r="G44" s="687" t="s">
        <v>81</v>
      </c>
      <c r="H44" s="687"/>
      <c r="I44" s="687"/>
      <c r="J44" s="534">
        <v>2</v>
      </c>
    </row>
    <row r="45" spans="2:11" ht="15" customHeight="1">
      <c r="B45" s="520"/>
      <c r="C45" s="687" t="s">
        <v>68</v>
      </c>
      <c r="D45" s="687"/>
      <c r="E45" s="687"/>
      <c r="F45" s="534">
        <v>1</v>
      </c>
      <c r="G45" s="687" t="s">
        <v>148</v>
      </c>
      <c r="H45" s="687"/>
      <c r="I45" s="687"/>
      <c r="J45" s="534">
        <v>5</v>
      </c>
    </row>
    <row r="46" spans="2:11" ht="15" customHeight="1">
      <c r="B46" s="520"/>
      <c r="C46" s="687" t="s">
        <v>149</v>
      </c>
      <c r="D46" s="687"/>
      <c r="E46" s="687"/>
      <c r="F46" s="534">
        <v>2</v>
      </c>
      <c r="G46" s="638" t="s">
        <v>150</v>
      </c>
      <c r="H46" s="695"/>
      <c r="I46" s="639"/>
      <c r="J46" s="534">
        <v>6</v>
      </c>
    </row>
    <row r="47" spans="2:11" ht="15" customHeight="1">
      <c r="B47" s="520"/>
      <c r="C47" s="687" t="s">
        <v>151</v>
      </c>
      <c r="D47" s="687"/>
      <c r="E47" s="687"/>
      <c r="F47" s="534">
        <v>2</v>
      </c>
      <c r="G47" s="638" t="s">
        <v>83</v>
      </c>
      <c r="H47" s="695"/>
      <c r="I47" s="639"/>
      <c r="J47" s="534">
        <v>1</v>
      </c>
    </row>
    <row r="48" spans="2:11" ht="15" customHeight="1">
      <c r="B48" s="520"/>
      <c r="C48" s="687" t="s">
        <v>152</v>
      </c>
      <c r="D48" s="687"/>
      <c r="E48" s="687"/>
      <c r="F48" s="534">
        <v>4</v>
      </c>
      <c r="G48" s="638" t="s">
        <v>153</v>
      </c>
      <c r="H48" s="695"/>
      <c r="I48" s="639"/>
      <c r="J48" s="534">
        <v>1</v>
      </c>
    </row>
    <row r="49" spans="2:17" ht="15" customHeight="1">
      <c r="B49" s="520"/>
      <c r="C49" s="687" t="s">
        <v>70</v>
      </c>
      <c r="D49" s="687"/>
      <c r="E49" s="687"/>
      <c r="F49" s="534">
        <v>1</v>
      </c>
      <c r="G49" s="696" t="s">
        <v>154</v>
      </c>
      <c r="H49" s="697"/>
      <c r="I49" s="698"/>
      <c r="J49" s="534">
        <v>3</v>
      </c>
    </row>
    <row r="50" spans="2:17" ht="15" customHeight="1">
      <c r="B50" s="520"/>
      <c r="C50" s="640" t="s">
        <v>74</v>
      </c>
      <c r="D50" s="640"/>
      <c r="E50" s="640"/>
      <c r="F50" s="534">
        <v>4</v>
      </c>
      <c r="G50" s="638" t="s">
        <v>155</v>
      </c>
      <c r="H50" s="695"/>
      <c r="I50" s="639"/>
      <c r="J50" s="534">
        <v>2</v>
      </c>
    </row>
    <row r="51" spans="2:17" ht="15" customHeight="1">
      <c r="B51" s="520"/>
      <c r="C51" s="691" t="s">
        <v>76</v>
      </c>
      <c r="D51" s="691"/>
      <c r="E51" s="691"/>
      <c r="F51" s="534">
        <v>2</v>
      </c>
      <c r="G51" s="696" t="s">
        <v>156</v>
      </c>
      <c r="H51" s="697"/>
      <c r="I51" s="698"/>
      <c r="J51" s="534">
        <v>1</v>
      </c>
    </row>
    <row r="52" spans="2:17" ht="15" customHeight="1">
      <c r="B52" s="520"/>
      <c r="C52" s="691" t="s">
        <v>73</v>
      </c>
      <c r="D52" s="691"/>
      <c r="E52" s="691"/>
      <c r="F52" s="534">
        <v>6</v>
      </c>
      <c r="G52" s="696"/>
      <c r="H52" s="697"/>
      <c r="I52" s="698"/>
      <c r="J52" s="534">
        <v>0</v>
      </c>
    </row>
    <row r="53" spans="2:17" ht="15" customHeight="1">
      <c r="B53" s="520"/>
      <c r="C53" s="691" t="s">
        <v>75</v>
      </c>
      <c r="D53" s="691"/>
      <c r="E53" s="691"/>
      <c r="F53" s="534">
        <v>1</v>
      </c>
      <c r="G53" s="638"/>
      <c r="H53" s="695"/>
      <c r="I53" s="639"/>
      <c r="J53" s="534"/>
    </row>
    <row r="54" spans="2:17" ht="15" customHeight="1">
      <c r="B54" s="520"/>
      <c r="C54" s="640"/>
      <c r="D54" s="640"/>
      <c r="E54" s="640"/>
      <c r="F54" s="534">
        <v>0</v>
      </c>
      <c r="G54" s="638"/>
      <c r="H54" s="695"/>
      <c r="I54" s="639"/>
      <c r="J54" s="534">
        <v>0</v>
      </c>
      <c r="K54" s="130"/>
      <c r="M54" s="756"/>
      <c r="N54" s="756"/>
      <c r="O54" s="78"/>
    </row>
    <row r="55" spans="2:17" ht="15" customHeight="1">
      <c r="B55" s="520"/>
      <c r="C55" s="640"/>
      <c r="D55" s="640"/>
      <c r="E55" s="640"/>
      <c r="F55" s="534">
        <v>0</v>
      </c>
      <c r="G55" s="696"/>
      <c r="H55" s="697"/>
      <c r="I55" s="698"/>
      <c r="J55" s="534">
        <v>0</v>
      </c>
      <c r="M55" s="756"/>
      <c r="N55" s="756"/>
      <c r="O55" s="78"/>
      <c r="P55" s="756"/>
      <c r="Q55" s="756"/>
    </row>
    <row r="56" spans="2:17" ht="16.5" customHeight="1">
      <c r="B56" s="520"/>
      <c r="C56" s="640" t="s">
        <v>77</v>
      </c>
      <c r="D56" s="640"/>
      <c r="E56" s="640"/>
      <c r="F56" s="534">
        <v>4</v>
      </c>
      <c r="G56" s="696" t="s">
        <v>77</v>
      </c>
      <c r="H56" s="697"/>
      <c r="I56" s="698"/>
      <c r="J56" s="534">
        <v>6</v>
      </c>
      <c r="M56" s="78"/>
      <c r="N56" s="78"/>
      <c r="O56" s="78"/>
      <c r="P56" s="756"/>
      <c r="Q56" s="756"/>
    </row>
    <row r="57" spans="2:17" ht="18.75" customHeight="1">
      <c r="B57" s="520"/>
      <c r="C57" s="752" t="s">
        <v>40</v>
      </c>
      <c r="D57" s="752"/>
      <c r="E57" s="752"/>
      <c r="F57" s="535">
        <f>SUM(F43:F56)</f>
        <v>54</v>
      </c>
      <c r="G57" s="753" t="s">
        <v>40</v>
      </c>
      <c r="H57" s="758"/>
      <c r="I57" s="759"/>
      <c r="J57" s="535">
        <f>SUM(J43:J56)</f>
        <v>36</v>
      </c>
      <c r="M57" s="78"/>
      <c r="N57" s="756"/>
      <c r="O57" s="756"/>
      <c r="P57" s="560"/>
    </row>
    <row r="58" spans="2:17">
      <c r="B58" s="520"/>
      <c r="C58" s="520"/>
      <c r="D58" s="520"/>
      <c r="E58" s="520"/>
      <c r="F58" s="520"/>
      <c r="G58" s="520"/>
      <c r="H58" s="520"/>
      <c r="I58" s="520"/>
      <c r="J58" s="520"/>
      <c r="M58" s="78"/>
      <c r="N58" s="561"/>
      <c r="O58" s="78"/>
      <c r="P58" s="562"/>
      <c r="Q58" s="562"/>
    </row>
    <row r="59" spans="2:17" ht="21" customHeight="1">
      <c r="B59" s="528" t="s">
        <v>157</v>
      </c>
      <c r="C59" s="539"/>
      <c r="D59" s="520"/>
      <c r="E59" s="520"/>
      <c r="F59" s="520"/>
      <c r="G59" s="520"/>
      <c r="H59" s="520"/>
      <c r="I59" s="520"/>
      <c r="J59" s="520"/>
      <c r="P59" s="562"/>
      <c r="Q59" s="562"/>
    </row>
    <row r="60" spans="2:17" ht="27" customHeight="1">
      <c r="B60" s="520"/>
      <c r="C60" s="751" t="s">
        <v>158</v>
      </c>
      <c r="D60" s="751"/>
      <c r="E60" s="751"/>
      <c r="F60" s="537" t="s">
        <v>159</v>
      </c>
      <c r="G60" s="537" t="s">
        <v>160</v>
      </c>
      <c r="H60" s="540"/>
      <c r="I60" s="760"/>
      <c r="J60" s="760"/>
      <c r="P60" s="563"/>
      <c r="Q60" s="78"/>
    </row>
    <row r="61" spans="2:17">
      <c r="B61" s="520"/>
      <c r="C61" s="640" t="s">
        <v>161</v>
      </c>
      <c r="D61" s="640"/>
      <c r="E61" s="640"/>
      <c r="F61" s="534">
        <v>54</v>
      </c>
      <c r="G61" s="541">
        <v>795549</v>
      </c>
      <c r="H61" s="542"/>
      <c r="I61" s="760"/>
      <c r="J61" s="760"/>
      <c r="N61" s="756"/>
      <c r="O61" s="756"/>
      <c r="P61" s="78"/>
      <c r="Q61" s="78"/>
    </row>
    <row r="62" spans="2:17">
      <c r="B62" s="520"/>
      <c r="C62" s="640" t="s">
        <v>162</v>
      </c>
      <c r="D62" s="640"/>
      <c r="E62" s="640"/>
      <c r="F62" s="534">
        <v>36</v>
      </c>
      <c r="G62" s="541">
        <v>453348</v>
      </c>
      <c r="H62" s="542"/>
      <c r="I62" s="520"/>
      <c r="J62" s="520"/>
      <c r="N62" s="756"/>
      <c r="O62" s="756"/>
      <c r="P62" s="756"/>
      <c r="Q62" s="756"/>
    </row>
    <row r="63" spans="2:17">
      <c r="B63" s="520"/>
      <c r="C63" s="752" t="s">
        <v>163</v>
      </c>
      <c r="D63" s="752"/>
      <c r="E63" s="752"/>
      <c r="F63" s="543">
        <f>SUM(F61:F62)</f>
        <v>90</v>
      </c>
      <c r="G63" s="544">
        <f>SUM(G61:G62)</f>
        <v>1248897</v>
      </c>
      <c r="H63" s="542"/>
      <c r="I63" s="520"/>
      <c r="J63" s="520"/>
      <c r="N63" s="756"/>
      <c r="O63" s="756"/>
    </row>
    <row r="64" spans="2:17">
      <c r="B64" s="520"/>
      <c r="C64" s="520"/>
      <c r="D64" s="520"/>
      <c r="E64" s="520"/>
      <c r="F64" s="520"/>
      <c r="G64" s="545"/>
      <c r="H64" s="520"/>
      <c r="I64" s="520"/>
      <c r="J64" s="520"/>
      <c r="N64" s="757"/>
      <c r="O64" s="757"/>
      <c r="P64" s="564"/>
    </row>
    <row r="65" spans="2:15" ht="18.75" customHeight="1">
      <c r="B65" s="528" t="s">
        <v>164</v>
      </c>
      <c r="C65" s="520"/>
      <c r="D65" s="520"/>
      <c r="E65" s="520"/>
      <c r="F65" s="520"/>
      <c r="G65" s="520"/>
      <c r="H65" s="520"/>
      <c r="I65" s="520"/>
      <c r="J65" s="520"/>
      <c r="N65" s="563"/>
      <c r="O65" s="78"/>
    </row>
    <row r="66" spans="2:15" ht="18" customHeight="1">
      <c r="B66" s="520"/>
      <c r="C66" s="751" t="s">
        <v>165</v>
      </c>
      <c r="D66" s="751"/>
      <c r="E66" s="751"/>
      <c r="F66" s="751"/>
      <c r="G66" s="751" t="s">
        <v>166</v>
      </c>
      <c r="H66" s="751"/>
      <c r="I66" s="765" t="s">
        <v>160</v>
      </c>
      <c r="J66" s="765"/>
      <c r="N66" s="78"/>
      <c r="O66" s="78"/>
    </row>
    <row r="67" spans="2:15">
      <c r="B67" s="520"/>
      <c r="C67" s="766" t="s">
        <v>167</v>
      </c>
      <c r="D67" s="766"/>
      <c r="E67" s="766"/>
      <c r="F67" s="766"/>
      <c r="G67" s="640">
        <v>89</v>
      </c>
      <c r="H67" s="640"/>
      <c r="I67" s="762">
        <v>1248603</v>
      </c>
      <c r="J67" s="762"/>
      <c r="M67" s="562"/>
      <c r="N67" s="767"/>
      <c r="O67" s="767"/>
    </row>
    <row r="68" spans="2:15" ht="18" customHeight="1">
      <c r="B68" s="520"/>
      <c r="C68" s="766" t="s">
        <v>168</v>
      </c>
      <c r="D68" s="766"/>
      <c r="E68" s="766"/>
      <c r="F68" s="766"/>
      <c r="G68" s="640">
        <v>90</v>
      </c>
      <c r="H68" s="640"/>
      <c r="I68" s="762">
        <v>1248897</v>
      </c>
      <c r="J68" s="762"/>
      <c r="M68" s="78"/>
      <c r="N68" s="756"/>
      <c r="O68" s="756"/>
    </row>
    <row r="69" spans="2:15">
      <c r="B69" s="520"/>
      <c r="C69" s="761" t="s">
        <v>169</v>
      </c>
      <c r="D69" s="761"/>
      <c r="E69" s="761"/>
      <c r="F69" s="761"/>
      <c r="G69" s="640">
        <v>90</v>
      </c>
      <c r="H69" s="640"/>
      <c r="I69" s="762">
        <v>1248897</v>
      </c>
      <c r="J69" s="762"/>
      <c r="M69" s="563"/>
      <c r="N69" s="756"/>
      <c r="O69" s="756"/>
    </row>
    <row r="70" spans="2:15" ht="15" customHeight="1">
      <c r="B70" s="520"/>
      <c r="C70" s="761" t="s">
        <v>170</v>
      </c>
      <c r="D70" s="761"/>
      <c r="E70" s="761"/>
      <c r="F70" s="761"/>
      <c r="G70" s="762">
        <v>9978</v>
      </c>
      <c r="H70" s="762"/>
      <c r="I70" s="762">
        <v>63466092</v>
      </c>
      <c r="J70" s="762"/>
      <c r="N70" s="563"/>
      <c r="O70" s="78"/>
    </row>
    <row r="71" spans="2:15" ht="16.5" customHeight="1">
      <c r="B71" s="520"/>
      <c r="C71" s="761" t="s">
        <v>171</v>
      </c>
      <c r="D71" s="761"/>
      <c r="E71" s="761"/>
      <c r="F71" s="761"/>
      <c r="G71" s="638" t="s">
        <v>172</v>
      </c>
      <c r="H71" s="639"/>
      <c r="I71" s="763"/>
      <c r="J71" s="764"/>
    </row>
    <row r="72" spans="2:15">
      <c r="B72" s="520"/>
      <c r="C72" s="520"/>
      <c r="D72" s="520"/>
      <c r="E72" s="520"/>
      <c r="F72" s="520"/>
      <c r="G72" s="520"/>
      <c r="H72" s="520"/>
      <c r="I72" s="520"/>
      <c r="J72" s="520"/>
    </row>
    <row r="73" spans="2:15" ht="22.5" customHeight="1">
      <c r="B73" s="528" t="s">
        <v>173</v>
      </c>
      <c r="C73" s="520"/>
      <c r="D73" s="520"/>
      <c r="E73" s="520"/>
      <c r="F73" s="520"/>
      <c r="G73" s="520"/>
      <c r="H73" s="520"/>
      <c r="I73" s="520"/>
      <c r="J73" s="520"/>
    </row>
    <row r="74" spans="2:15" ht="21" customHeight="1">
      <c r="B74" s="520"/>
      <c r="C74" s="751" t="s">
        <v>174</v>
      </c>
      <c r="D74" s="751"/>
      <c r="E74" s="751"/>
      <c r="F74" s="751"/>
      <c r="G74" s="751"/>
      <c r="H74" s="751"/>
      <c r="I74" s="751"/>
      <c r="J74" s="565"/>
    </row>
    <row r="75" spans="2:15">
      <c r="B75" s="520"/>
      <c r="C75" s="770" t="s">
        <v>175</v>
      </c>
      <c r="D75" s="771"/>
      <c r="E75" s="771"/>
      <c r="F75" s="771"/>
      <c r="G75" s="771"/>
      <c r="H75" s="771"/>
      <c r="I75" s="772"/>
      <c r="J75" s="566"/>
    </row>
    <row r="76" spans="2:15" ht="20.25" customHeight="1">
      <c r="B76" s="520"/>
      <c r="C76" s="773" t="s">
        <v>176</v>
      </c>
      <c r="D76" s="773"/>
      <c r="E76" s="773"/>
      <c r="F76" s="773"/>
      <c r="G76" s="773"/>
      <c r="H76" s="773"/>
      <c r="I76" s="773"/>
      <c r="J76" s="567"/>
    </row>
    <row r="77" spans="2:15">
      <c r="B77" s="520"/>
      <c r="C77" s="773" t="s">
        <v>177</v>
      </c>
      <c r="D77" s="773"/>
      <c r="E77" s="773"/>
      <c r="F77" s="773"/>
      <c r="G77" s="773"/>
      <c r="H77" s="773"/>
      <c r="I77" s="773"/>
      <c r="J77" s="568"/>
    </row>
    <row r="78" spans="2:15">
      <c r="B78" s="520"/>
      <c r="C78" s="773" t="s">
        <v>178</v>
      </c>
      <c r="D78" s="773"/>
      <c r="E78" s="773"/>
      <c r="F78" s="773"/>
      <c r="G78" s="773"/>
      <c r="H78" s="773"/>
      <c r="I78" s="773"/>
      <c r="J78" s="15"/>
    </row>
    <row r="79" spans="2:15">
      <c r="B79" s="520"/>
      <c r="C79" s="774" t="s">
        <v>179</v>
      </c>
      <c r="D79" s="774"/>
      <c r="E79" s="774"/>
      <c r="F79" s="774"/>
      <c r="G79" s="774"/>
      <c r="H79" s="774"/>
      <c r="I79" s="774"/>
      <c r="J79" s="15"/>
    </row>
    <row r="80" spans="2:15" ht="21.75" customHeight="1">
      <c r="B80" s="520"/>
      <c r="C80" s="622" t="s">
        <v>180</v>
      </c>
      <c r="D80" s="620"/>
      <c r="E80" s="620"/>
      <c r="F80" s="620"/>
      <c r="G80" s="517"/>
      <c r="H80" s="517"/>
      <c r="I80" s="569"/>
      <c r="J80" s="570">
        <f>SUM(J75:J79)</f>
        <v>0</v>
      </c>
    </row>
    <row r="81" spans="2:15">
      <c r="B81" s="520"/>
      <c r="C81" s="520"/>
      <c r="D81" s="520"/>
      <c r="E81" s="520"/>
      <c r="F81" s="520"/>
      <c r="G81" s="520"/>
      <c r="H81" s="520"/>
      <c r="I81" s="520"/>
      <c r="J81" s="520"/>
    </row>
    <row r="82" spans="2:15" ht="25.5" customHeight="1">
      <c r="B82" s="528" t="s">
        <v>181</v>
      </c>
      <c r="C82" s="520"/>
      <c r="D82" s="520"/>
      <c r="E82" s="520"/>
      <c r="F82" s="520"/>
      <c r="G82" s="520"/>
      <c r="H82" s="520"/>
      <c r="I82" s="520"/>
      <c r="J82" s="520"/>
    </row>
    <row r="83" spans="2:15">
      <c r="B83" s="520"/>
      <c r="C83" s="768" t="s">
        <v>182</v>
      </c>
      <c r="D83" s="768"/>
      <c r="E83" s="768"/>
      <c r="F83" s="768"/>
      <c r="G83" s="768"/>
      <c r="H83" s="768"/>
      <c r="I83" s="768"/>
      <c r="J83" s="533">
        <v>250</v>
      </c>
      <c r="K83" s="550"/>
      <c r="L83" s="550"/>
      <c r="M83" s="550"/>
      <c r="N83" s="550"/>
      <c r="O83" s="550"/>
    </row>
    <row r="84" spans="2:15">
      <c r="B84" s="520"/>
      <c r="C84" s="768" t="s">
        <v>183</v>
      </c>
      <c r="D84" s="768"/>
      <c r="E84" s="768"/>
      <c r="F84" s="768"/>
      <c r="G84" s="768"/>
      <c r="H84" s="768"/>
      <c r="I84" s="768"/>
      <c r="J84" s="533">
        <v>112</v>
      </c>
      <c r="K84" s="550"/>
      <c r="L84" s="550"/>
      <c r="M84" s="550"/>
      <c r="N84" s="550"/>
      <c r="O84" s="550"/>
    </row>
    <row r="85" spans="2:15">
      <c r="B85" s="520"/>
      <c r="C85" s="768" t="s">
        <v>184</v>
      </c>
      <c r="D85" s="768"/>
      <c r="E85" s="768"/>
      <c r="F85" s="768"/>
      <c r="G85" s="768"/>
      <c r="H85" s="768"/>
      <c r="I85" s="768"/>
      <c r="J85" s="533">
        <v>144</v>
      </c>
      <c r="K85" s="550"/>
      <c r="L85" s="550"/>
      <c r="M85" s="550"/>
      <c r="N85" s="550"/>
      <c r="O85" s="550"/>
    </row>
    <row r="86" spans="2:15">
      <c r="B86" s="520"/>
      <c r="C86" s="768" t="s">
        <v>185</v>
      </c>
      <c r="D86" s="768"/>
      <c r="E86" s="768"/>
      <c r="F86" s="768"/>
      <c r="G86" s="768"/>
      <c r="H86" s="768"/>
      <c r="I86" s="768"/>
      <c r="J86" s="533">
        <v>10</v>
      </c>
      <c r="K86" s="550"/>
      <c r="L86" s="550"/>
      <c r="M86" s="550"/>
      <c r="N86" s="550"/>
      <c r="O86" s="550"/>
    </row>
    <row r="87" spans="2:15">
      <c r="B87" s="520"/>
      <c r="C87" s="768" t="s">
        <v>186</v>
      </c>
      <c r="D87" s="768"/>
      <c r="E87" s="768"/>
      <c r="F87" s="768"/>
      <c r="G87" s="768"/>
      <c r="H87" s="768"/>
      <c r="I87" s="768"/>
      <c r="J87" s="533">
        <v>14</v>
      </c>
      <c r="K87" s="550"/>
      <c r="L87" s="550"/>
      <c r="M87" s="550"/>
      <c r="N87" s="550"/>
      <c r="O87" s="550"/>
    </row>
    <row r="88" spans="2:15">
      <c r="B88" s="520"/>
      <c r="C88" s="768" t="s">
        <v>187</v>
      </c>
      <c r="D88" s="768"/>
      <c r="E88" s="768"/>
      <c r="F88" s="768"/>
      <c r="G88" s="768"/>
      <c r="H88" s="768"/>
      <c r="I88" s="768"/>
      <c r="J88" s="533">
        <v>6</v>
      </c>
      <c r="K88" s="550"/>
      <c r="L88" s="550"/>
      <c r="M88" s="550"/>
      <c r="N88" s="550"/>
      <c r="O88" s="550"/>
    </row>
    <row r="89" spans="2:15" ht="12" customHeight="1">
      <c r="B89" s="520"/>
      <c r="C89" s="520"/>
      <c r="D89" s="520"/>
      <c r="E89" s="520"/>
      <c r="F89" s="520"/>
      <c r="G89" s="520"/>
      <c r="H89" s="520"/>
      <c r="I89" s="520"/>
      <c r="J89" s="520"/>
    </row>
    <row r="90" spans="2:15" ht="21" customHeight="1">
      <c r="B90" s="520"/>
      <c r="C90" s="769" t="s">
        <v>188</v>
      </c>
      <c r="D90" s="769"/>
      <c r="E90" s="769"/>
      <c r="F90" s="769"/>
      <c r="G90" s="528"/>
      <c r="H90" s="528" t="s">
        <v>189</v>
      </c>
      <c r="I90" s="528"/>
      <c r="J90" s="520"/>
    </row>
    <row r="91" spans="2:15">
      <c r="B91" s="520"/>
      <c r="C91" s="528"/>
      <c r="D91" s="528"/>
      <c r="E91" s="528"/>
      <c r="F91" s="528"/>
      <c r="G91" s="528"/>
      <c r="H91" s="528"/>
      <c r="I91" s="528"/>
      <c r="J91" s="520"/>
    </row>
    <row r="92" spans="2:15" ht="19.5" customHeight="1">
      <c r="B92" s="520"/>
      <c r="C92" t="s">
        <v>190</v>
      </c>
      <c r="D92" s="528" t="s">
        <v>191</v>
      </c>
      <c r="E92" s="528"/>
      <c r="F92" s="528"/>
      <c r="G92" s="528"/>
      <c r="H92" s="528" t="s">
        <v>192</v>
      </c>
      <c r="I92" s="528"/>
      <c r="J92" s="520"/>
    </row>
    <row r="93" spans="2:15">
      <c r="B93" s="520"/>
      <c r="C93" s="528"/>
      <c r="D93" s="520"/>
      <c r="E93" s="520"/>
      <c r="F93" s="520"/>
      <c r="G93" s="520"/>
      <c r="H93" s="520"/>
      <c r="I93" s="520"/>
      <c r="J93" s="520"/>
    </row>
    <row r="94" spans="2:15">
      <c r="B94" s="520"/>
      <c r="C94" s="520"/>
      <c r="D94" s="520"/>
      <c r="E94" s="520"/>
      <c r="F94" s="520"/>
      <c r="G94" s="520"/>
      <c r="H94" s="520"/>
      <c r="I94" s="520"/>
      <c r="J94" s="520"/>
    </row>
    <row r="95" spans="2:15">
      <c r="B95" s="520"/>
      <c r="C95" s="520"/>
      <c r="D95" s="520"/>
      <c r="E95" s="520"/>
      <c r="F95" s="520"/>
      <c r="G95" s="520"/>
      <c r="H95" s="520"/>
      <c r="I95" s="520"/>
      <c r="J95" s="520"/>
    </row>
    <row r="96" spans="2:15">
      <c r="B96" s="520"/>
      <c r="C96" s="520"/>
      <c r="D96" s="520"/>
      <c r="E96" s="520"/>
      <c r="F96" s="520"/>
      <c r="G96" s="520"/>
      <c r="H96" s="520"/>
      <c r="I96" s="520"/>
      <c r="J96" s="520"/>
    </row>
    <row r="97" spans="2:10">
      <c r="B97" s="520"/>
      <c r="C97" s="520"/>
      <c r="D97" s="520"/>
      <c r="E97" s="520"/>
      <c r="F97" s="520"/>
      <c r="G97" s="520"/>
      <c r="H97" s="520"/>
      <c r="I97" s="520"/>
      <c r="J97" s="520"/>
    </row>
    <row r="98" spans="2:10">
      <c r="B98" s="520"/>
      <c r="C98" s="520"/>
      <c r="D98" s="520"/>
      <c r="E98" s="520"/>
      <c r="F98" s="520"/>
      <c r="G98" s="520"/>
      <c r="H98" s="520"/>
      <c r="I98" s="520"/>
      <c r="J98" s="520"/>
    </row>
    <row r="99" spans="2:10">
      <c r="B99" s="520"/>
      <c r="C99" s="520"/>
      <c r="D99" s="520"/>
      <c r="E99" s="520"/>
      <c r="F99" s="520"/>
      <c r="G99" s="520"/>
      <c r="H99" s="520"/>
      <c r="I99" s="520"/>
      <c r="J99" s="520"/>
    </row>
    <row r="100" spans="2:10">
      <c r="B100" s="520"/>
      <c r="C100" s="520"/>
      <c r="D100" s="520"/>
      <c r="E100" s="520"/>
      <c r="F100" s="520"/>
      <c r="G100" s="520"/>
      <c r="H100" s="520"/>
      <c r="I100" s="520"/>
      <c r="J100" s="520"/>
    </row>
    <row r="101" spans="2:10">
      <c r="B101" s="520"/>
      <c r="C101" s="520"/>
      <c r="D101" s="520"/>
      <c r="E101" s="520"/>
      <c r="F101" s="520"/>
      <c r="G101" s="520"/>
      <c r="H101" s="520"/>
      <c r="I101" s="520"/>
      <c r="J101" s="520"/>
    </row>
    <row r="102" spans="2:10">
      <c r="B102" s="520"/>
      <c r="C102" s="520"/>
      <c r="D102" s="520"/>
      <c r="E102" s="520"/>
      <c r="F102" s="520"/>
      <c r="G102" s="520"/>
      <c r="H102" s="520"/>
      <c r="I102" s="520"/>
      <c r="J102" s="520"/>
    </row>
    <row r="103" spans="2:10">
      <c r="B103" s="520"/>
      <c r="C103" s="520"/>
      <c r="D103" s="520"/>
      <c r="E103" s="520"/>
      <c r="F103" s="520"/>
      <c r="G103" s="520"/>
      <c r="H103" s="520"/>
      <c r="I103" s="520"/>
      <c r="J103" s="520"/>
    </row>
    <row r="104" spans="2:10">
      <c r="B104" s="520"/>
      <c r="C104" s="520"/>
      <c r="D104" s="520"/>
      <c r="E104" s="520"/>
      <c r="F104" s="520"/>
      <c r="G104" s="520"/>
      <c r="H104" s="520"/>
      <c r="I104" s="520"/>
      <c r="J104" s="520"/>
    </row>
    <row r="105" spans="2:10">
      <c r="B105" s="520"/>
      <c r="C105" s="520"/>
      <c r="D105" s="520"/>
      <c r="E105" s="520"/>
      <c r="F105" s="520"/>
      <c r="G105" s="520"/>
      <c r="H105" s="520"/>
      <c r="I105" s="520"/>
      <c r="J105" s="520"/>
    </row>
    <row r="106" spans="2:10"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2:10"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2:10">
      <c r="B108" s="121"/>
      <c r="C108" s="121"/>
      <c r="D108" s="121"/>
      <c r="E108" s="121"/>
      <c r="F108" s="121"/>
      <c r="G108" s="121"/>
      <c r="H108" s="121"/>
      <c r="I108" s="121"/>
      <c r="J108" s="121"/>
    </row>
    <row r="109" spans="2:10">
      <c r="B109" s="121"/>
      <c r="C109" s="121"/>
      <c r="D109" s="121"/>
      <c r="E109" s="121"/>
      <c r="F109" s="121"/>
      <c r="G109" s="121"/>
      <c r="H109" s="121"/>
      <c r="I109" s="121"/>
      <c r="J109" s="121"/>
    </row>
  </sheetData>
  <mergeCells count="111">
    <mergeCell ref="C85:I85"/>
    <mergeCell ref="C86:I86"/>
    <mergeCell ref="C87:I87"/>
    <mergeCell ref="C88:I88"/>
    <mergeCell ref="C90:F90"/>
    <mergeCell ref="C30:D3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69:F69"/>
    <mergeCell ref="G69:H69"/>
    <mergeCell ref="I69:J69"/>
    <mergeCell ref="C61:E61"/>
    <mergeCell ref="I61:J61"/>
    <mergeCell ref="C52:E52"/>
    <mergeCell ref="G52:I52"/>
    <mergeCell ref="C53:E53"/>
    <mergeCell ref="G53:I53"/>
    <mergeCell ref="N69:O69"/>
    <mergeCell ref="C70:F70"/>
    <mergeCell ref="G70:H70"/>
    <mergeCell ref="I70:J70"/>
    <mergeCell ref="C71:F71"/>
    <mergeCell ref="G71:H71"/>
    <mergeCell ref="I71:J71"/>
    <mergeCell ref="C66:F66"/>
    <mergeCell ref="G66:H66"/>
    <mergeCell ref="I66:J66"/>
    <mergeCell ref="C67:F67"/>
    <mergeCell ref="G67:H67"/>
    <mergeCell ref="I67:J67"/>
    <mergeCell ref="N67:O67"/>
    <mergeCell ref="C68:F68"/>
    <mergeCell ref="G68:H68"/>
    <mergeCell ref="I68:J68"/>
    <mergeCell ref="N68:O68"/>
    <mergeCell ref="N61:O61"/>
    <mergeCell ref="C62:E62"/>
    <mergeCell ref="N62:O62"/>
    <mergeCell ref="P62:Q62"/>
    <mergeCell ref="C63:E63"/>
    <mergeCell ref="N63:O63"/>
    <mergeCell ref="N64:O64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54:E54"/>
    <mergeCell ref="G54:I54"/>
    <mergeCell ref="M54:N54"/>
    <mergeCell ref="C55:E55"/>
    <mergeCell ref="G55:I55"/>
    <mergeCell ref="M55:N55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B1:J1"/>
    <mergeCell ref="D3:I3"/>
    <mergeCell ref="E5:I5"/>
    <mergeCell ref="D9:E9"/>
    <mergeCell ref="H9:I9"/>
    <mergeCell ref="B11:E11"/>
    <mergeCell ref="E14:F14"/>
    <mergeCell ref="H20:I20"/>
    <mergeCell ref="H21:I21"/>
  </mergeCells>
  <pageMargins left="0.70866141732283505" right="0.70866141732283505" top="0.74803149606299202" bottom="0.74803149606299202" header="0.31496062992126" footer="0.31496062992126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7"/>
  <sheetViews>
    <sheetView tabSelected="1" topLeftCell="A90" workbookViewId="0">
      <selection activeCell="D49" sqref="D49"/>
    </sheetView>
  </sheetViews>
  <sheetFormatPr defaultColWidth="9" defaultRowHeight="14.5"/>
  <cols>
    <col min="1" max="1" width="6.1796875" customWidth="1"/>
    <col min="2" max="2" width="27.54296875" customWidth="1"/>
    <col min="3" max="3" width="35.81640625" customWidth="1"/>
    <col min="4" max="4" width="33.453125" style="15" customWidth="1"/>
    <col min="5" max="5" width="8.81640625" customWidth="1"/>
    <col min="6" max="6" width="12.54296875" customWidth="1"/>
    <col min="7" max="7" width="22.1796875" customWidth="1"/>
    <col min="8" max="8" width="15.453125" customWidth="1"/>
    <col min="9" max="9" width="11.81640625" customWidth="1"/>
    <col min="10" max="10" width="8" customWidth="1"/>
    <col min="11" max="11" width="23.81640625" customWidth="1"/>
    <col min="12" max="12" width="14.26953125" style="16" customWidth="1"/>
    <col min="13" max="13" width="13.26953125" customWidth="1"/>
    <col min="14" max="14" width="17.453125" customWidth="1"/>
    <col min="15" max="15" width="26.26953125" customWidth="1"/>
    <col min="16" max="16" width="13.54296875" customWidth="1"/>
    <col min="17" max="17" width="5.1796875" customWidth="1"/>
    <col min="18" max="18" width="7.26953125" customWidth="1"/>
    <col min="19" max="19" width="11.7265625" customWidth="1"/>
    <col min="20" max="20" width="15.81640625" customWidth="1"/>
    <col min="21" max="21" width="8" customWidth="1"/>
    <col min="22" max="22" width="9.26953125" customWidth="1"/>
    <col min="23" max="23" width="15.26953125" customWidth="1"/>
    <col min="24" max="24" width="11.54296875" customWidth="1"/>
    <col min="25" max="25" width="9.1796875" customWidth="1"/>
    <col min="26" max="26" width="11"/>
    <col min="27" max="27" width="9.1796875"/>
    <col min="29" max="29" width="13.81640625"/>
    <col min="32" max="33" width="12.1796875"/>
    <col min="36" max="36" width="11.7265625"/>
    <col min="37" max="37" width="11"/>
    <col min="38" max="38" width="18.453125" customWidth="1"/>
    <col min="40" max="40" width="12.81640625"/>
  </cols>
  <sheetData>
    <row r="1" spans="1:42" ht="24.75" customHeight="1">
      <c r="B1" s="775" t="s">
        <v>193</v>
      </c>
      <c r="C1" s="775"/>
      <c r="D1" s="776"/>
      <c r="E1" s="17"/>
      <c r="F1" s="17"/>
      <c r="G1" s="17"/>
      <c r="H1" s="18"/>
      <c r="I1" s="18"/>
      <c r="J1" s="18"/>
      <c r="K1" s="18"/>
      <c r="L1" s="120"/>
      <c r="M1" s="121"/>
    </row>
    <row r="2" spans="1:42" ht="27" customHeight="1">
      <c r="A2" s="19" t="s">
        <v>194</v>
      </c>
      <c r="B2" s="777" t="s">
        <v>195</v>
      </c>
      <c r="C2" s="777"/>
      <c r="D2" s="20"/>
      <c r="E2" s="21"/>
      <c r="F2" s="21"/>
      <c r="G2" s="22"/>
      <c r="H2" s="23"/>
      <c r="I2" s="122"/>
      <c r="J2" s="121"/>
      <c r="K2" s="23"/>
      <c r="L2" s="123"/>
      <c r="M2" s="121"/>
    </row>
    <row r="3" spans="1:42" ht="59" customHeight="1">
      <c r="A3" s="24" t="s">
        <v>196</v>
      </c>
      <c r="B3" s="25" t="s">
        <v>197</v>
      </c>
      <c r="C3" s="25" t="s">
        <v>198</v>
      </c>
      <c r="D3" s="25" t="s">
        <v>199</v>
      </c>
      <c r="E3" s="26" t="s">
        <v>200</v>
      </c>
      <c r="F3" s="27" t="s">
        <v>201</v>
      </c>
      <c r="G3" s="26" t="s">
        <v>202</v>
      </c>
      <c r="H3" s="25" t="s">
        <v>203</v>
      </c>
      <c r="I3" s="25" t="s">
        <v>204</v>
      </c>
      <c r="J3" s="124" t="s">
        <v>205</v>
      </c>
      <c r="K3" s="125" t="s">
        <v>206</v>
      </c>
      <c r="L3" s="126" t="s">
        <v>207</v>
      </c>
      <c r="M3" s="127" t="s">
        <v>208</v>
      </c>
      <c r="N3" s="128"/>
      <c r="O3" s="129"/>
      <c r="P3" s="130"/>
      <c r="Q3" s="183"/>
      <c r="R3" s="183"/>
      <c r="W3" s="184"/>
      <c r="X3" s="185"/>
      <c r="Z3" s="218"/>
      <c r="AA3" s="218"/>
      <c r="AB3" s="218"/>
      <c r="AC3" s="218"/>
      <c r="AD3" s="218"/>
      <c r="AE3" s="218"/>
      <c r="AF3" s="219"/>
      <c r="AG3" s="218"/>
      <c r="AH3" s="256"/>
      <c r="AI3" s="257"/>
      <c r="AJ3" s="219"/>
      <c r="AK3" s="258"/>
    </row>
    <row r="4" spans="1:42" ht="15" customHeight="1">
      <c r="A4" s="28">
        <v>1</v>
      </c>
      <c r="B4" s="29" t="s">
        <v>209</v>
      </c>
      <c r="C4" s="30" t="s">
        <v>210</v>
      </c>
      <c r="D4" s="31"/>
      <c r="E4" s="29" t="s">
        <v>33</v>
      </c>
      <c r="F4" s="32">
        <v>52</v>
      </c>
      <c r="G4" s="33" t="s">
        <v>211</v>
      </c>
      <c r="H4" s="34">
        <v>44118</v>
      </c>
      <c r="I4" s="131">
        <v>44121</v>
      </c>
      <c r="J4" s="132">
        <f>I4-H4</f>
        <v>3</v>
      </c>
      <c r="K4" s="30" t="s">
        <v>211</v>
      </c>
      <c r="L4" s="133">
        <v>3129773340</v>
      </c>
      <c r="M4" s="134">
        <v>25000</v>
      </c>
      <c r="N4" s="135"/>
      <c r="O4" s="135"/>
      <c r="P4" s="136"/>
      <c r="R4" s="75"/>
      <c r="W4" s="186"/>
      <c r="X4" s="187"/>
      <c r="Y4" s="186"/>
      <c r="Z4" s="220"/>
      <c r="AA4" s="221"/>
      <c r="AB4" s="221"/>
      <c r="AC4" s="221"/>
      <c r="AD4" s="221"/>
      <c r="AE4" s="221"/>
      <c r="AF4" s="221"/>
      <c r="AG4" s="221"/>
      <c r="AH4" s="221"/>
      <c r="AI4" s="221"/>
      <c r="AJ4" s="259"/>
      <c r="AK4" s="260"/>
      <c r="AL4" s="261"/>
      <c r="AM4" s="262"/>
      <c r="AO4" s="262"/>
    </row>
    <row r="5" spans="1:42" ht="15" customHeight="1">
      <c r="A5" s="28">
        <v>2</v>
      </c>
      <c r="B5" s="35" t="s">
        <v>212</v>
      </c>
      <c r="C5" s="36" t="s">
        <v>213</v>
      </c>
      <c r="D5" s="37"/>
      <c r="E5" s="38" t="s">
        <v>33</v>
      </c>
      <c r="F5" s="39">
        <v>50</v>
      </c>
      <c r="G5" s="36" t="s">
        <v>214</v>
      </c>
      <c r="H5" s="40">
        <v>44098</v>
      </c>
      <c r="I5" s="40">
        <v>44115</v>
      </c>
      <c r="J5" s="132">
        <f t="shared" ref="J5:J43" si="0">I5-H5</f>
        <v>17</v>
      </c>
      <c r="K5" s="36" t="s">
        <v>215</v>
      </c>
      <c r="L5" s="137">
        <v>3103072221</v>
      </c>
      <c r="M5" s="134">
        <v>20179</v>
      </c>
      <c r="N5" s="138"/>
      <c r="O5" s="138"/>
      <c r="P5" s="139"/>
      <c r="R5" s="188"/>
      <c r="W5" s="189"/>
      <c r="X5" s="190"/>
      <c r="Y5" s="189"/>
      <c r="Z5" s="222"/>
      <c r="AA5" s="223"/>
      <c r="AB5" s="223"/>
      <c r="AC5" s="223"/>
      <c r="AD5" s="223"/>
      <c r="AE5" s="223"/>
      <c r="AF5" s="223"/>
      <c r="AG5" s="223"/>
      <c r="AH5" s="223"/>
      <c r="AI5" s="223"/>
      <c r="AJ5" s="263"/>
      <c r="AK5" s="264"/>
      <c r="AL5" s="265"/>
      <c r="AM5" s="266"/>
      <c r="AO5" s="266"/>
    </row>
    <row r="6" spans="1:42" ht="15" customHeight="1">
      <c r="A6" s="28">
        <v>3</v>
      </c>
      <c r="B6" s="35" t="s">
        <v>216</v>
      </c>
      <c r="C6" s="41"/>
      <c r="D6" s="36" t="s">
        <v>217</v>
      </c>
      <c r="E6" s="38" t="s">
        <v>32</v>
      </c>
      <c r="F6" s="39">
        <v>62</v>
      </c>
      <c r="G6" s="36" t="s">
        <v>214</v>
      </c>
      <c r="H6" s="40">
        <v>44105</v>
      </c>
      <c r="I6" s="40">
        <v>44106</v>
      </c>
      <c r="J6" s="132">
        <f t="shared" si="0"/>
        <v>1</v>
      </c>
      <c r="K6" s="36" t="s">
        <v>218</v>
      </c>
      <c r="L6" s="137">
        <v>3555278661</v>
      </c>
      <c r="M6" s="134">
        <v>5058</v>
      </c>
      <c r="N6" s="138"/>
      <c r="O6" s="138"/>
      <c r="P6" s="139"/>
      <c r="R6" s="188"/>
      <c r="W6" s="189"/>
      <c r="X6" s="190"/>
      <c r="Y6" s="190"/>
      <c r="Z6" s="222"/>
      <c r="AA6" s="224"/>
      <c r="AB6" s="224"/>
      <c r="AC6" s="224"/>
      <c r="AD6" s="224"/>
      <c r="AE6" s="224"/>
      <c r="AF6" s="224"/>
      <c r="AG6" s="224"/>
      <c r="AH6" s="267"/>
      <c r="AI6" s="223"/>
      <c r="AJ6" s="263"/>
      <c r="AK6" s="268"/>
      <c r="AL6" s="265"/>
      <c r="AM6" s="266"/>
      <c r="AO6" s="292"/>
    </row>
    <row r="7" spans="1:42" ht="15" customHeight="1">
      <c r="A7" s="28">
        <v>4</v>
      </c>
      <c r="B7" s="35" t="s">
        <v>219</v>
      </c>
      <c r="C7" s="41"/>
      <c r="D7" s="36" t="s">
        <v>220</v>
      </c>
      <c r="E7" s="38" t="s">
        <v>32</v>
      </c>
      <c r="F7" s="39">
        <v>67</v>
      </c>
      <c r="G7" s="36" t="s">
        <v>214</v>
      </c>
      <c r="H7" s="40">
        <v>44101</v>
      </c>
      <c r="I7" s="40">
        <v>44113</v>
      </c>
      <c r="J7" s="132">
        <f t="shared" si="0"/>
        <v>12</v>
      </c>
      <c r="K7" s="36" t="s">
        <v>221</v>
      </c>
      <c r="L7" s="137">
        <v>3415020502</v>
      </c>
      <c r="M7" s="134">
        <v>20714</v>
      </c>
      <c r="N7" s="135"/>
      <c r="O7" s="135"/>
      <c r="P7" s="140"/>
      <c r="R7" s="75"/>
      <c r="W7" s="191"/>
      <c r="X7" s="187"/>
      <c r="Y7" s="225"/>
      <c r="Z7" s="226"/>
      <c r="AA7" s="225"/>
      <c r="AB7" s="227"/>
      <c r="AC7" s="227"/>
      <c r="AD7" s="227"/>
      <c r="AE7" s="225"/>
      <c r="AF7" s="227"/>
      <c r="AG7" s="227"/>
      <c r="AH7" s="227"/>
      <c r="AI7" s="225"/>
      <c r="AJ7" s="269"/>
      <c r="AK7" s="225"/>
      <c r="AL7" s="261"/>
      <c r="AM7" s="262"/>
      <c r="AO7" s="262"/>
    </row>
    <row r="8" spans="1:42" ht="15" customHeight="1">
      <c r="A8" s="28">
        <v>5</v>
      </c>
      <c r="B8" s="35" t="s">
        <v>222</v>
      </c>
      <c r="C8" s="36" t="s">
        <v>223</v>
      </c>
      <c r="D8" s="37"/>
      <c r="E8" s="38" t="s">
        <v>33</v>
      </c>
      <c r="F8" s="39">
        <v>52</v>
      </c>
      <c r="G8" s="38" t="s">
        <v>214</v>
      </c>
      <c r="H8" s="40">
        <v>44111</v>
      </c>
      <c r="I8" s="40">
        <v>44114</v>
      </c>
      <c r="J8" s="132">
        <f t="shared" si="0"/>
        <v>3</v>
      </c>
      <c r="K8" s="38" t="s">
        <v>218</v>
      </c>
      <c r="L8" s="38">
        <v>355631281</v>
      </c>
      <c r="M8" s="134">
        <v>8818</v>
      </c>
      <c r="N8" s="135"/>
      <c r="O8" s="135"/>
      <c r="P8" s="140"/>
      <c r="R8" s="75"/>
      <c r="W8" s="191"/>
      <c r="X8" s="187"/>
      <c r="Y8" s="225"/>
      <c r="Z8" s="226"/>
      <c r="AA8" s="225"/>
      <c r="AB8" s="227"/>
      <c r="AC8" s="227"/>
      <c r="AD8" s="227"/>
      <c r="AE8" s="225"/>
      <c r="AF8" s="227"/>
      <c r="AG8" s="227"/>
      <c r="AH8" s="227"/>
      <c r="AI8" s="225"/>
      <c r="AJ8" s="269"/>
      <c r="AK8" s="225"/>
      <c r="AL8" s="261"/>
      <c r="AM8" s="262"/>
      <c r="AO8" s="262"/>
    </row>
    <row r="9" spans="1:42" ht="15" customHeight="1">
      <c r="A9" s="28">
        <v>6</v>
      </c>
      <c r="B9" s="35" t="s">
        <v>224</v>
      </c>
      <c r="C9" s="41"/>
      <c r="D9" s="42" t="s">
        <v>225</v>
      </c>
      <c r="E9" s="38" t="s">
        <v>32</v>
      </c>
      <c r="F9" s="39">
        <v>20</v>
      </c>
      <c r="G9" s="38" t="s">
        <v>214</v>
      </c>
      <c r="H9" s="40">
        <v>44111</v>
      </c>
      <c r="I9" s="40">
        <v>44112</v>
      </c>
      <c r="J9" s="132">
        <f t="shared" si="0"/>
        <v>1</v>
      </c>
      <c r="K9" s="38" t="s">
        <v>221</v>
      </c>
      <c r="L9" s="38">
        <v>3462458323</v>
      </c>
      <c r="M9" s="134">
        <v>8281</v>
      </c>
      <c r="N9" s="141"/>
      <c r="O9" s="141"/>
      <c r="P9" s="142"/>
      <c r="R9" s="192"/>
      <c r="W9" s="193"/>
      <c r="X9" s="194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70"/>
      <c r="AK9" s="233"/>
      <c r="AL9" s="271"/>
      <c r="AM9" s="272"/>
      <c r="AO9" s="272"/>
      <c r="AP9" s="293"/>
    </row>
    <row r="10" spans="1:42" ht="15" customHeight="1">
      <c r="A10" s="28">
        <v>7</v>
      </c>
      <c r="B10" s="43" t="s">
        <v>226</v>
      </c>
      <c r="C10" s="44" t="s">
        <v>223</v>
      </c>
      <c r="D10" s="37"/>
      <c r="E10" s="36" t="s">
        <v>33</v>
      </c>
      <c r="F10" s="43">
        <v>60</v>
      </c>
      <c r="G10" s="45" t="s">
        <v>214</v>
      </c>
      <c r="H10" s="46">
        <v>44111</v>
      </c>
      <c r="I10" s="46">
        <v>44114</v>
      </c>
      <c r="J10" s="132">
        <f t="shared" si="0"/>
        <v>3</v>
      </c>
      <c r="K10" s="43" t="s">
        <v>211</v>
      </c>
      <c r="L10" s="143">
        <v>3555052777</v>
      </c>
      <c r="M10" s="134">
        <v>3860</v>
      </c>
      <c r="N10" s="141"/>
      <c r="O10" s="141"/>
      <c r="P10" s="142"/>
      <c r="R10" s="192"/>
      <c r="W10" s="193"/>
      <c r="X10" s="195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70"/>
      <c r="AK10" s="233"/>
      <c r="AL10" s="271"/>
      <c r="AM10" s="272"/>
      <c r="AO10" s="272"/>
      <c r="AP10" s="293"/>
    </row>
    <row r="11" spans="1:42" ht="18" customHeight="1">
      <c r="A11" s="28">
        <v>8</v>
      </c>
      <c r="B11" s="47" t="s">
        <v>227</v>
      </c>
      <c r="C11" s="41"/>
      <c r="D11" s="44" t="s">
        <v>225</v>
      </c>
      <c r="E11" s="48" t="s">
        <v>33</v>
      </c>
      <c r="F11" s="49">
        <v>13</v>
      </c>
      <c r="G11" s="40" t="s">
        <v>214</v>
      </c>
      <c r="H11" s="40">
        <v>44120</v>
      </c>
      <c r="I11" s="40">
        <v>44122</v>
      </c>
      <c r="J11" s="132">
        <f t="shared" si="0"/>
        <v>2</v>
      </c>
      <c r="K11" s="144" t="s">
        <v>211</v>
      </c>
      <c r="L11" s="145">
        <v>3555479895</v>
      </c>
      <c r="M11" s="134">
        <v>9549</v>
      </c>
      <c r="N11" s="141"/>
      <c r="O11" s="141"/>
      <c r="P11" s="142"/>
      <c r="R11" s="192"/>
      <c r="W11" s="193"/>
      <c r="X11" s="196"/>
      <c r="Y11" s="228"/>
      <c r="Z11" s="229"/>
      <c r="AA11" s="230"/>
      <c r="AB11" s="230"/>
      <c r="AC11" s="230"/>
      <c r="AD11" s="230"/>
      <c r="AE11" s="230"/>
      <c r="AF11" s="230"/>
      <c r="AG11" s="230"/>
      <c r="AH11" s="230"/>
      <c r="AI11" s="237"/>
      <c r="AJ11" s="270"/>
      <c r="AK11" s="233"/>
      <c r="AL11" s="271"/>
      <c r="AM11" s="272"/>
      <c r="AO11" s="272"/>
      <c r="AP11" s="293"/>
    </row>
    <row r="12" spans="1:42" ht="15" customHeight="1">
      <c r="A12" s="28">
        <v>9</v>
      </c>
      <c r="B12" s="47" t="s">
        <v>228</v>
      </c>
      <c r="C12" s="41"/>
      <c r="D12" s="44" t="s">
        <v>225</v>
      </c>
      <c r="E12" s="48" t="s">
        <v>33</v>
      </c>
      <c r="F12" s="49">
        <v>14</v>
      </c>
      <c r="G12" s="40" t="s">
        <v>214</v>
      </c>
      <c r="H12" s="40">
        <v>44119</v>
      </c>
      <c r="I12" s="40">
        <v>44122</v>
      </c>
      <c r="J12" s="132">
        <f t="shared" si="0"/>
        <v>3</v>
      </c>
      <c r="K12" s="144" t="s">
        <v>229</v>
      </c>
      <c r="L12" s="145">
        <v>3554441066</v>
      </c>
      <c r="M12" s="134">
        <v>10181</v>
      </c>
      <c r="N12" s="141"/>
      <c r="O12" s="141"/>
      <c r="P12" s="142"/>
      <c r="R12" s="192"/>
      <c r="W12" s="197"/>
      <c r="X12" s="195"/>
      <c r="Y12" s="228"/>
      <c r="Z12" s="229"/>
      <c r="AA12" s="230"/>
      <c r="AB12" s="230"/>
      <c r="AC12" s="230"/>
      <c r="AD12" s="230"/>
      <c r="AE12" s="230"/>
      <c r="AF12" s="230"/>
      <c r="AG12" s="230"/>
      <c r="AH12" s="230"/>
      <c r="AI12" s="231"/>
      <c r="AJ12" s="270"/>
      <c r="AK12" s="233"/>
      <c r="AL12" s="271"/>
      <c r="AM12" s="272"/>
      <c r="AO12" s="272"/>
      <c r="AP12" s="293"/>
    </row>
    <row r="13" spans="1:42" ht="15" customHeight="1">
      <c r="A13" s="28">
        <v>10</v>
      </c>
      <c r="B13" s="47" t="s">
        <v>230</v>
      </c>
      <c r="C13" s="41"/>
      <c r="D13" s="44" t="s">
        <v>225</v>
      </c>
      <c r="E13" s="50" t="s">
        <v>33</v>
      </c>
      <c r="F13" s="49">
        <v>15</v>
      </c>
      <c r="G13" s="40" t="s">
        <v>214</v>
      </c>
      <c r="H13" s="40">
        <v>44121</v>
      </c>
      <c r="I13" s="40">
        <v>44125</v>
      </c>
      <c r="J13" s="132">
        <f t="shared" si="0"/>
        <v>4</v>
      </c>
      <c r="K13" s="144" t="s">
        <v>231</v>
      </c>
      <c r="L13" s="145">
        <v>3555280608</v>
      </c>
      <c r="M13" s="134">
        <v>14575</v>
      </c>
      <c r="N13" s="141"/>
      <c r="O13" s="141"/>
      <c r="P13" s="142"/>
      <c r="R13" s="192"/>
      <c r="W13" s="197"/>
      <c r="X13" s="195"/>
      <c r="Y13" s="228"/>
      <c r="Z13" s="229"/>
      <c r="AA13" s="230"/>
      <c r="AB13" s="230"/>
      <c r="AC13" s="230"/>
      <c r="AD13" s="230"/>
      <c r="AE13" s="230"/>
      <c r="AF13" s="230"/>
      <c r="AG13" s="230"/>
      <c r="AH13" s="230"/>
      <c r="AI13" s="231"/>
      <c r="AJ13" s="270"/>
      <c r="AK13" s="233"/>
      <c r="AL13" s="271"/>
      <c r="AM13" s="272"/>
      <c r="AO13" s="272"/>
      <c r="AP13" s="293"/>
    </row>
    <row r="14" spans="1:42" ht="15" customHeight="1">
      <c r="A14" s="28">
        <v>11</v>
      </c>
      <c r="B14" s="47" t="s">
        <v>232</v>
      </c>
      <c r="C14" s="41"/>
      <c r="D14" s="44" t="s">
        <v>225</v>
      </c>
      <c r="E14" s="48" t="s">
        <v>33</v>
      </c>
      <c r="F14" s="49">
        <v>7</v>
      </c>
      <c r="G14" s="40" t="s">
        <v>214</v>
      </c>
      <c r="H14" s="40">
        <v>44121</v>
      </c>
      <c r="I14" s="40">
        <v>44126</v>
      </c>
      <c r="J14" s="132">
        <f t="shared" si="0"/>
        <v>5</v>
      </c>
      <c r="K14" s="144" t="s">
        <v>229</v>
      </c>
      <c r="L14" s="145">
        <v>3555197212</v>
      </c>
      <c r="M14" s="134">
        <v>11203</v>
      </c>
      <c r="N14" s="141"/>
      <c r="O14" s="141"/>
      <c r="P14" s="142"/>
      <c r="R14" s="192"/>
      <c r="W14" s="197"/>
      <c r="X14" s="195"/>
      <c r="Y14" s="228"/>
      <c r="Z14" s="231"/>
      <c r="AA14" s="230"/>
      <c r="AB14" s="230"/>
      <c r="AC14" s="230"/>
      <c r="AD14" s="230"/>
      <c r="AE14" s="230"/>
      <c r="AF14" s="230"/>
      <c r="AG14" s="230"/>
      <c r="AH14" s="230"/>
      <c r="AI14" s="231"/>
      <c r="AJ14" s="270"/>
      <c r="AK14" s="233"/>
      <c r="AL14" s="271"/>
      <c r="AM14" s="272"/>
      <c r="AO14" s="272"/>
      <c r="AP14" s="293"/>
    </row>
    <row r="15" spans="1:42" ht="15" customHeight="1">
      <c r="A15" s="28">
        <v>12</v>
      </c>
      <c r="B15" s="47" t="s">
        <v>233</v>
      </c>
      <c r="C15" s="44" t="s">
        <v>234</v>
      </c>
      <c r="D15" s="37"/>
      <c r="E15" s="50" t="s">
        <v>33</v>
      </c>
      <c r="F15" s="49">
        <v>14</v>
      </c>
      <c r="G15" s="40" t="s">
        <v>214</v>
      </c>
      <c r="H15" s="40">
        <v>44123</v>
      </c>
      <c r="I15" s="40">
        <v>44127</v>
      </c>
      <c r="J15" s="132">
        <f t="shared" si="0"/>
        <v>4</v>
      </c>
      <c r="K15" s="144" t="s">
        <v>221</v>
      </c>
      <c r="L15" s="145">
        <v>34494446541</v>
      </c>
      <c r="M15" s="134">
        <v>4834</v>
      </c>
      <c r="N15" s="146"/>
      <c r="O15" s="146"/>
      <c r="P15" s="147"/>
      <c r="R15" s="198"/>
      <c r="W15" s="189"/>
      <c r="X15" s="199"/>
      <c r="Y15" s="232"/>
      <c r="Z15" s="233"/>
      <c r="AA15" s="232"/>
      <c r="AB15" s="234"/>
      <c r="AC15" s="234"/>
      <c r="AD15" s="234"/>
      <c r="AE15" s="232"/>
      <c r="AF15" s="234"/>
      <c r="AG15" s="234"/>
      <c r="AH15" s="234"/>
      <c r="AI15" s="232"/>
      <c r="AJ15" s="263"/>
      <c r="AK15" s="232"/>
      <c r="AL15" s="265"/>
      <c r="AM15" s="273"/>
      <c r="AO15" s="273"/>
      <c r="AP15" s="293"/>
    </row>
    <row r="16" spans="1:42" ht="15" customHeight="1">
      <c r="A16" s="28">
        <v>13</v>
      </c>
      <c r="B16" s="47" t="s">
        <v>235</v>
      </c>
      <c r="C16" s="41"/>
      <c r="D16" s="44" t="s">
        <v>236</v>
      </c>
      <c r="E16" s="48" t="s">
        <v>33</v>
      </c>
      <c r="F16" s="49">
        <v>13</v>
      </c>
      <c r="G16" s="40" t="s">
        <v>214</v>
      </c>
      <c r="H16" s="40">
        <v>44123</v>
      </c>
      <c r="I16" s="40">
        <v>44125</v>
      </c>
      <c r="J16" s="132">
        <f t="shared" si="0"/>
        <v>2</v>
      </c>
      <c r="K16" s="144" t="s">
        <v>215</v>
      </c>
      <c r="L16" s="145">
        <v>3138092474</v>
      </c>
      <c r="M16" s="134">
        <v>7455</v>
      </c>
      <c r="N16" s="146"/>
      <c r="O16" s="146"/>
      <c r="P16" s="147"/>
      <c r="R16" s="198"/>
      <c r="W16" s="189"/>
      <c r="X16" s="199"/>
      <c r="Y16" s="235"/>
      <c r="Z16" s="233"/>
      <c r="AA16" s="235"/>
      <c r="AB16" s="235"/>
      <c r="AC16" s="235"/>
      <c r="AD16" s="235"/>
      <c r="AE16" s="235"/>
      <c r="AF16" s="235"/>
      <c r="AG16" s="235"/>
      <c r="AH16" s="235"/>
      <c r="AI16" s="232"/>
      <c r="AJ16" s="263"/>
      <c r="AK16" s="274"/>
      <c r="AL16" s="265"/>
      <c r="AM16" s="273"/>
      <c r="AO16" s="273"/>
      <c r="AP16" s="293"/>
    </row>
    <row r="17" spans="1:42" ht="15" customHeight="1">
      <c r="A17" s="28">
        <v>14</v>
      </c>
      <c r="B17" s="47" t="s">
        <v>237</v>
      </c>
      <c r="C17" s="44" t="s">
        <v>238</v>
      </c>
      <c r="D17" s="37"/>
      <c r="E17" s="48" t="s">
        <v>32</v>
      </c>
      <c r="F17" s="49">
        <v>12</v>
      </c>
      <c r="G17" s="40" t="s">
        <v>214</v>
      </c>
      <c r="H17" s="40">
        <v>44126</v>
      </c>
      <c r="I17" s="40">
        <v>44128</v>
      </c>
      <c r="J17" s="132">
        <f t="shared" si="0"/>
        <v>2</v>
      </c>
      <c r="K17" s="144" t="s">
        <v>239</v>
      </c>
      <c r="L17" s="145">
        <v>3111885359</v>
      </c>
      <c r="M17" s="134">
        <v>1742</v>
      </c>
      <c r="N17" s="146"/>
      <c r="O17" s="146"/>
      <c r="P17" s="147"/>
      <c r="R17" s="198"/>
      <c r="W17" s="189"/>
      <c r="X17" s="199"/>
      <c r="Y17" s="235"/>
      <c r="AL17" s="265"/>
      <c r="AM17" s="273"/>
      <c r="AO17" s="273"/>
      <c r="AP17" s="293"/>
    </row>
    <row r="18" spans="1:42" ht="15" customHeight="1">
      <c r="A18" s="28">
        <v>15</v>
      </c>
      <c r="B18" s="47" t="s">
        <v>240</v>
      </c>
      <c r="C18" s="41"/>
      <c r="D18" s="44" t="s">
        <v>225</v>
      </c>
      <c r="E18" s="51" t="s">
        <v>33</v>
      </c>
      <c r="F18" s="52">
        <v>16</v>
      </c>
      <c r="G18" s="36" t="s">
        <v>214</v>
      </c>
      <c r="H18" s="40">
        <v>44125</v>
      </c>
      <c r="I18" s="40">
        <v>44128</v>
      </c>
      <c r="J18" s="132">
        <f t="shared" si="0"/>
        <v>3</v>
      </c>
      <c r="K18" s="36" t="s">
        <v>239</v>
      </c>
      <c r="L18" s="36">
        <v>3555273482</v>
      </c>
      <c r="M18" s="134">
        <v>12797</v>
      </c>
      <c r="N18" s="146"/>
      <c r="O18" s="146"/>
      <c r="P18" s="147"/>
      <c r="R18" s="198"/>
      <c r="W18" s="189"/>
      <c r="X18" s="199"/>
      <c r="Y18" s="235"/>
      <c r="Z18" s="233"/>
      <c r="AA18" s="235"/>
      <c r="AB18" s="235"/>
      <c r="AC18" s="235"/>
      <c r="AD18" s="235"/>
      <c r="AE18" s="235"/>
      <c r="AF18" s="235"/>
      <c r="AG18" s="235"/>
      <c r="AH18" s="235"/>
      <c r="AI18" s="232"/>
      <c r="AJ18" s="263"/>
      <c r="AK18" s="274"/>
      <c r="AL18" s="265"/>
      <c r="AM18" s="273"/>
      <c r="AO18" s="273"/>
      <c r="AP18" s="293"/>
    </row>
    <row r="19" spans="1:42" ht="15" customHeight="1">
      <c r="A19" s="28">
        <v>16</v>
      </c>
      <c r="B19" s="53" t="s">
        <v>241</v>
      </c>
      <c r="C19" s="41"/>
      <c r="D19" s="44" t="s">
        <v>225</v>
      </c>
      <c r="E19" s="38" t="s">
        <v>33</v>
      </c>
      <c r="F19" s="54">
        <v>12</v>
      </c>
      <c r="G19" s="55" t="s">
        <v>214</v>
      </c>
      <c r="H19" s="56">
        <v>44126</v>
      </c>
      <c r="I19" s="56">
        <v>44129</v>
      </c>
      <c r="J19" s="132">
        <f t="shared" si="0"/>
        <v>3</v>
      </c>
      <c r="K19" s="36" t="s">
        <v>221</v>
      </c>
      <c r="L19" s="36">
        <v>3555141994</v>
      </c>
      <c r="M19" s="134">
        <v>15728</v>
      </c>
      <c r="N19" s="146"/>
      <c r="O19" s="146"/>
      <c r="P19" s="147"/>
      <c r="R19" s="198"/>
      <c r="W19" s="189"/>
      <c r="X19" s="199"/>
      <c r="Y19" s="235"/>
      <c r="Z19" s="233"/>
      <c r="AA19" s="235"/>
      <c r="AB19" s="234"/>
      <c r="AC19" s="234"/>
      <c r="AD19" s="234"/>
      <c r="AE19" s="235"/>
      <c r="AF19" s="234"/>
      <c r="AG19" s="234"/>
      <c r="AH19" s="234"/>
      <c r="AI19" s="232"/>
      <c r="AJ19" s="263"/>
      <c r="AK19" s="274"/>
      <c r="AL19" s="265"/>
      <c r="AM19" s="273"/>
      <c r="AO19" s="273"/>
      <c r="AP19" s="293"/>
    </row>
    <row r="20" spans="1:42" ht="15" customHeight="1">
      <c r="A20" s="28">
        <v>17</v>
      </c>
      <c r="B20" s="47" t="s">
        <v>242</v>
      </c>
      <c r="C20" s="41"/>
      <c r="D20" s="44" t="s">
        <v>225</v>
      </c>
      <c r="E20" s="43" t="s">
        <v>33</v>
      </c>
      <c r="F20" s="49">
        <v>38</v>
      </c>
      <c r="G20" s="40" t="s">
        <v>214</v>
      </c>
      <c r="H20" s="40">
        <v>44126</v>
      </c>
      <c r="I20" s="40">
        <v>44130</v>
      </c>
      <c r="J20" s="132">
        <f t="shared" si="0"/>
        <v>4</v>
      </c>
      <c r="K20" s="144" t="s">
        <v>243</v>
      </c>
      <c r="L20" s="148">
        <v>3155906860</v>
      </c>
      <c r="M20" s="134">
        <v>12090</v>
      </c>
      <c r="N20" s="146"/>
      <c r="O20" s="146"/>
      <c r="P20" s="147"/>
      <c r="R20" s="198"/>
      <c r="W20" s="189"/>
      <c r="X20" s="199"/>
      <c r="Y20" s="235"/>
      <c r="Z20" s="233"/>
      <c r="AA20" s="235"/>
      <c r="AB20" s="234"/>
      <c r="AC20" s="234"/>
      <c r="AD20" s="234"/>
      <c r="AE20" s="235"/>
      <c r="AF20" s="234"/>
      <c r="AG20" s="234"/>
      <c r="AH20" s="234"/>
      <c r="AI20" s="232"/>
      <c r="AJ20" s="263"/>
      <c r="AK20" s="274"/>
      <c r="AL20" s="265"/>
      <c r="AM20" s="273"/>
      <c r="AO20" s="273"/>
      <c r="AP20" s="293"/>
    </row>
    <row r="21" spans="1:42" ht="15" customHeight="1">
      <c r="A21" s="28">
        <v>18</v>
      </c>
      <c r="B21" s="47" t="s">
        <v>244</v>
      </c>
      <c r="C21" s="41"/>
      <c r="D21" s="44" t="s">
        <v>245</v>
      </c>
      <c r="E21" s="43" t="s">
        <v>33</v>
      </c>
      <c r="F21" s="49">
        <v>35</v>
      </c>
      <c r="G21" s="40" t="s">
        <v>214</v>
      </c>
      <c r="H21" s="40">
        <v>44130</v>
      </c>
      <c r="I21" s="40">
        <v>44132</v>
      </c>
      <c r="J21" s="132">
        <f t="shared" si="0"/>
        <v>2</v>
      </c>
      <c r="K21" s="144" t="s">
        <v>246</v>
      </c>
      <c r="L21" s="148"/>
      <c r="M21" s="134">
        <v>9365</v>
      </c>
      <c r="N21" s="146"/>
      <c r="O21" s="146"/>
      <c r="P21" s="147"/>
      <c r="R21" s="198"/>
      <c r="W21" s="189"/>
      <c r="X21" s="199"/>
      <c r="Y21" s="235"/>
      <c r="Z21" s="233"/>
      <c r="AA21" s="235"/>
      <c r="AB21" s="235"/>
      <c r="AC21" s="235"/>
      <c r="AD21" s="235"/>
      <c r="AE21" s="235"/>
      <c r="AF21" s="235"/>
      <c r="AG21" s="235"/>
      <c r="AH21" s="235"/>
      <c r="AI21" s="232"/>
      <c r="AJ21" s="263"/>
      <c r="AK21" s="274"/>
      <c r="AL21" s="265"/>
      <c r="AM21" s="273"/>
      <c r="AO21" s="273"/>
      <c r="AP21" s="293"/>
    </row>
    <row r="22" spans="1:42" ht="15" customHeight="1">
      <c r="A22" s="28">
        <v>19</v>
      </c>
      <c r="B22" s="57" t="s">
        <v>247</v>
      </c>
      <c r="C22" s="41"/>
      <c r="D22" s="58" t="s">
        <v>225</v>
      </c>
      <c r="E22" s="59" t="s">
        <v>33</v>
      </c>
      <c r="F22" s="59">
        <v>17</v>
      </c>
      <c r="G22" s="59" t="s">
        <v>248</v>
      </c>
      <c r="H22" s="60">
        <v>44104</v>
      </c>
      <c r="I22" s="60">
        <v>44106</v>
      </c>
      <c r="J22" s="132">
        <f t="shared" si="0"/>
        <v>2</v>
      </c>
      <c r="K22" s="59" t="s">
        <v>249</v>
      </c>
      <c r="L22" s="59">
        <v>3158810046</v>
      </c>
      <c r="M22" s="134">
        <v>10485</v>
      </c>
      <c r="N22" s="149"/>
      <c r="O22" s="149"/>
      <c r="P22" s="140"/>
      <c r="R22" s="192"/>
      <c r="S22" s="192"/>
      <c r="X22" s="200"/>
      <c r="Y22" s="236"/>
      <c r="Z22" s="236"/>
      <c r="AA22" s="237"/>
      <c r="AB22" s="237"/>
      <c r="AC22" s="237"/>
      <c r="AD22" s="237"/>
      <c r="AE22" s="237"/>
      <c r="AF22" s="237"/>
      <c r="AG22" s="237"/>
      <c r="AH22" s="237"/>
      <c r="AI22" s="237"/>
      <c r="AJ22" s="259"/>
      <c r="AK22" s="242"/>
      <c r="AL22" s="275"/>
      <c r="AM22" s="272"/>
      <c r="AO22" s="272"/>
      <c r="AP22" s="293"/>
    </row>
    <row r="23" spans="1:42" ht="15" customHeight="1">
      <c r="A23" s="28">
        <v>20</v>
      </c>
      <c r="B23" s="57" t="s">
        <v>250</v>
      </c>
      <c r="C23" s="41"/>
      <c r="D23" s="58" t="s">
        <v>225</v>
      </c>
      <c r="E23" s="59" t="s">
        <v>33</v>
      </c>
      <c r="F23" s="59">
        <v>9</v>
      </c>
      <c r="G23" s="59" t="s">
        <v>248</v>
      </c>
      <c r="H23" s="60">
        <v>44104</v>
      </c>
      <c r="I23" s="60">
        <v>44106</v>
      </c>
      <c r="J23" s="132">
        <f t="shared" si="0"/>
        <v>2</v>
      </c>
      <c r="K23" s="59" t="s">
        <v>249</v>
      </c>
      <c r="L23" s="59">
        <v>313016661</v>
      </c>
      <c r="M23" s="134">
        <v>8626</v>
      </c>
      <c r="N23" s="149"/>
      <c r="O23" s="149"/>
      <c r="P23" s="140"/>
      <c r="R23" s="192"/>
      <c r="S23" s="201"/>
      <c r="X23" s="200"/>
      <c r="Y23" s="236"/>
      <c r="Z23" s="236"/>
      <c r="AA23" s="237"/>
      <c r="AB23" s="238"/>
      <c r="AC23" s="238"/>
      <c r="AD23" s="238"/>
      <c r="AE23" s="238"/>
      <c r="AF23" s="238"/>
      <c r="AG23" s="238"/>
      <c r="AH23" s="238"/>
      <c r="AI23" s="237"/>
      <c r="AJ23" s="259"/>
      <c r="AK23" s="242"/>
      <c r="AL23" s="275"/>
      <c r="AM23" s="272"/>
      <c r="AO23" s="272"/>
      <c r="AP23" s="293"/>
    </row>
    <row r="24" spans="1:42" ht="15" customHeight="1">
      <c r="A24" s="28">
        <v>21</v>
      </c>
      <c r="B24" s="57" t="s">
        <v>251</v>
      </c>
      <c r="C24" s="58" t="s">
        <v>150</v>
      </c>
      <c r="D24" s="61"/>
      <c r="E24" s="59" t="s">
        <v>33</v>
      </c>
      <c r="F24" s="59">
        <v>45</v>
      </c>
      <c r="G24" s="59" t="s">
        <v>248</v>
      </c>
      <c r="H24" s="60">
        <v>44106</v>
      </c>
      <c r="I24" s="60">
        <v>44109</v>
      </c>
      <c r="J24" s="132">
        <f t="shared" si="0"/>
        <v>3</v>
      </c>
      <c r="K24" s="59" t="s">
        <v>249</v>
      </c>
      <c r="L24" s="59">
        <v>3555141619</v>
      </c>
      <c r="M24" s="134">
        <v>9153</v>
      </c>
      <c r="N24" s="149"/>
      <c r="O24" s="149"/>
      <c r="P24" s="140"/>
      <c r="R24" s="192"/>
      <c r="S24" s="201"/>
      <c r="X24" s="200"/>
      <c r="Y24" s="236"/>
      <c r="Z24" s="236"/>
      <c r="AA24" s="237"/>
      <c r="AB24" s="238"/>
      <c r="AC24" s="238"/>
      <c r="AD24" s="238"/>
      <c r="AE24" s="238"/>
      <c r="AF24" s="238"/>
      <c r="AG24" s="238"/>
      <c r="AH24" s="238"/>
      <c r="AI24" s="237"/>
      <c r="AJ24" s="259"/>
      <c r="AK24" s="242"/>
      <c r="AL24" s="275"/>
      <c r="AM24" s="272"/>
      <c r="AO24" s="272"/>
      <c r="AP24" s="293"/>
    </row>
    <row r="25" spans="1:42" ht="15" customHeight="1">
      <c r="A25" s="28">
        <v>22</v>
      </c>
      <c r="B25" s="57" t="s">
        <v>252</v>
      </c>
      <c r="C25" s="41"/>
      <c r="D25" s="58" t="s">
        <v>225</v>
      </c>
      <c r="E25" s="59" t="s">
        <v>33</v>
      </c>
      <c r="F25" s="59">
        <v>17</v>
      </c>
      <c r="G25" s="59" t="s">
        <v>248</v>
      </c>
      <c r="H25" s="60">
        <v>44109</v>
      </c>
      <c r="I25" s="60">
        <v>44111</v>
      </c>
      <c r="J25" s="132">
        <f t="shared" si="0"/>
        <v>2</v>
      </c>
      <c r="K25" s="59" t="s">
        <v>211</v>
      </c>
      <c r="L25" s="59">
        <v>3555465613</v>
      </c>
      <c r="M25" s="134">
        <v>10090</v>
      </c>
      <c r="N25" s="149"/>
      <c r="O25" s="149"/>
      <c r="P25" s="140"/>
      <c r="R25" s="192"/>
      <c r="S25" s="201"/>
      <c r="X25" s="200"/>
      <c r="Y25" s="236"/>
      <c r="Z25" s="236"/>
      <c r="AA25" s="237"/>
      <c r="AB25" s="238"/>
      <c r="AC25" s="238"/>
      <c r="AD25" s="238"/>
      <c r="AE25" s="238"/>
      <c r="AF25" s="238"/>
      <c r="AG25" s="238"/>
      <c r="AH25" s="238"/>
      <c r="AI25" s="237"/>
      <c r="AJ25" s="259"/>
      <c r="AK25" s="242"/>
      <c r="AL25" s="275"/>
      <c r="AM25" s="272"/>
      <c r="AO25" s="272"/>
      <c r="AP25" s="293"/>
    </row>
    <row r="26" spans="1:42" ht="15" customHeight="1">
      <c r="A26" s="28">
        <v>23</v>
      </c>
      <c r="B26" s="62" t="s">
        <v>253</v>
      </c>
      <c r="C26" s="44" t="s">
        <v>254</v>
      </c>
      <c r="D26" s="63"/>
      <c r="E26" s="38" t="s">
        <v>33</v>
      </c>
      <c r="F26" s="64">
        <v>20</v>
      </c>
      <c r="G26" s="40" t="s">
        <v>248</v>
      </c>
      <c r="H26" s="40">
        <v>44110</v>
      </c>
      <c r="I26" s="40">
        <v>44114</v>
      </c>
      <c r="J26" s="132">
        <f t="shared" si="0"/>
        <v>4</v>
      </c>
      <c r="K26" s="40" t="s">
        <v>243</v>
      </c>
      <c r="L26" s="145">
        <v>3555147926</v>
      </c>
      <c r="M26" s="134">
        <v>21708</v>
      </c>
      <c r="N26" s="149"/>
      <c r="O26" s="149"/>
      <c r="P26" s="140"/>
      <c r="R26" s="192"/>
      <c r="S26" s="201"/>
      <c r="X26" s="200"/>
      <c r="Y26" s="236"/>
      <c r="Z26" s="236"/>
      <c r="AA26" s="237"/>
      <c r="AB26" s="238"/>
      <c r="AC26" s="238"/>
      <c r="AD26" s="238"/>
      <c r="AE26" s="238"/>
      <c r="AF26" s="238"/>
      <c r="AG26" s="238"/>
      <c r="AH26" s="238"/>
      <c r="AI26" s="237"/>
      <c r="AJ26" s="259"/>
      <c r="AK26" s="242"/>
      <c r="AL26" s="275"/>
      <c r="AM26" s="272"/>
      <c r="AO26" s="272"/>
      <c r="AP26" s="293"/>
    </row>
    <row r="27" spans="1:42" ht="15" customHeight="1">
      <c r="A27" s="28">
        <v>24</v>
      </c>
      <c r="B27" s="62" t="s">
        <v>255</v>
      </c>
      <c r="C27" s="41"/>
      <c r="D27" s="44" t="s">
        <v>225</v>
      </c>
      <c r="E27" s="38" t="s">
        <v>33</v>
      </c>
      <c r="F27" s="64">
        <v>20</v>
      </c>
      <c r="G27" s="40" t="s">
        <v>248</v>
      </c>
      <c r="H27" s="40">
        <v>44111</v>
      </c>
      <c r="I27" s="40">
        <v>44115</v>
      </c>
      <c r="J27" s="132">
        <f t="shared" si="0"/>
        <v>4</v>
      </c>
      <c r="K27" s="40" t="s">
        <v>249</v>
      </c>
      <c r="L27" s="145">
        <v>3555124618</v>
      </c>
      <c r="M27" s="134">
        <v>11856</v>
      </c>
      <c r="N27" s="149"/>
      <c r="O27" s="149"/>
      <c r="P27" s="140"/>
      <c r="R27" s="192"/>
      <c r="S27" s="201"/>
      <c r="X27" s="200"/>
      <c r="Y27" s="236"/>
      <c r="Z27" s="236"/>
      <c r="AA27" s="237"/>
      <c r="AB27" s="238"/>
      <c r="AC27" s="238"/>
      <c r="AD27" s="238"/>
      <c r="AE27" s="238"/>
      <c r="AF27" s="238"/>
      <c r="AG27" s="238"/>
      <c r="AH27" s="238"/>
      <c r="AI27" s="237"/>
      <c r="AJ27" s="259"/>
      <c r="AK27" s="242"/>
      <c r="AL27" s="275"/>
      <c r="AM27" s="272"/>
      <c r="AO27" s="272"/>
      <c r="AP27" s="293"/>
    </row>
    <row r="28" spans="1:42" ht="15" customHeight="1">
      <c r="A28" s="28">
        <v>25</v>
      </c>
      <c r="B28" s="62" t="s">
        <v>256</v>
      </c>
      <c r="C28" s="41"/>
      <c r="D28" s="44" t="s">
        <v>245</v>
      </c>
      <c r="E28" s="65" t="s">
        <v>33</v>
      </c>
      <c r="F28" s="64">
        <v>21</v>
      </c>
      <c r="G28" s="40" t="s">
        <v>248</v>
      </c>
      <c r="H28" s="40">
        <v>44113</v>
      </c>
      <c r="I28" s="40">
        <v>44115</v>
      </c>
      <c r="J28" s="132">
        <f t="shared" si="0"/>
        <v>2</v>
      </c>
      <c r="K28" s="40" t="s">
        <v>211</v>
      </c>
      <c r="L28" s="145">
        <v>3555435045</v>
      </c>
      <c r="M28" s="134">
        <v>12399</v>
      </c>
      <c r="N28" s="149"/>
      <c r="O28" s="149"/>
      <c r="P28" s="140"/>
      <c r="R28" s="192"/>
      <c r="S28" s="201"/>
      <c r="X28" s="200"/>
      <c r="Y28" s="236"/>
      <c r="Z28" s="236"/>
      <c r="AA28" s="237"/>
      <c r="AB28" s="238"/>
      <c r="AC28" s="238"/>
      <c r="AD28" s="238"/>
      <c r="AE28" s="238"/>
      <c r="AF28" s="238"/>
      <c r="AG28" s="238"/>
      <c r="AH28" s="238"/>
      <c r="AI28" s="237"/>
      <c r="AJ28" s="259"/>
      <c r="AK28" s="242"/>
      <c r="AL28" s="275"/>
      <c r="AM28" s="272"/>
      <c r="AO28" s="272"/>
      <c r="AP28" s="293"/>
    </row>
    <row r="29" spans="1:42" ht="15" customHeight="1">
      <c r="A29" s="28">
        <v>26</v>
      </c>
      <c r="B29" s="66" t="s">
        <v>257</v>
      </c>
      <c r="C29" s="41"/>
      <c r="D29" s="44" t="s">
        <v>225</v>
      </c>
      <c r="E29" s="65" t="s">
        <v>33</v>
      </c>
      <c r="F29" s="64">
        <v>45</v>
      </c>
      <c r="G29" s="40" t="s">
        <v>248</v>
      </c>
      <c r="H29" s="40">
        <v>44114</v>
      </c>
      <c r="I29" s="40">
        <v>44118</v>
      </c>
      <c r="J29" s="132">
        <f t="shared" si="0"/>
        <v>4</v>
      </c>
      <c r="K29" s="40" t="s">
        <v>211</v>
      </c>
      <c r="L29" s="145">
        <v>3129808711</v>
      </c>
      <c r="M29" s="134">
        <v>16985</v>
      </c>
      <c r="N29" s="149"/>
      <c r="O29" s="149"/>
      <c r="P29" s="140"/>
      <c r="R29" s="192"/>
      <c r="S29" s="201"/>
      <c r="X29" s="200"/>
      <c r="Y29" s="236"/>
      <c r="Z29" s="236"/>
      <c r="AA29" s="237"/>
      <c r="AB29" s="238"/>
      <c r="AC29" s="238"/>
      <c r="AD29" s="238"/>
      <c r="AE29" s="238"/>
      <c r="AF29" s="238"/>
      <c r="AG29" s="238"/>
      <c r="AH29" s="238"/>
      <c r="AI29" s="237"/>
      <c r="AJ29" s="259"/>
      <c r="AK29" s="242"/>
      <c r="AL29" s="275"/>
      <c r="AM29" s="272"/>
      <c r="AO29" s="272"/>
      <c r="AP29" s="293"/>
    </row>
    <row r="30" spans="1:42" ht="15" customHeight="1">
      <c r="A30" s="28">
        <v>27</v>
      </c>
      <c r="B30" s="38" t="s">
        <v>258</v>
      </c>
      <c r="C30" s="41"/>
      <c r="D30" s="44" t="s">
        <v>259</v>
      </c>
      <c r="E30" s="38" t="s">
        <v>32</v>
      </c>
      <c r="F30" s="52">
        <v>9</v>
      </c>
      <c r="G30" s="40" t="s">
        <v>248</v>
      </c>
      <c r="H30" s="40">
        <v>44116</v>
      </c>
      <c r="I30" s="40">
        <v>44118</v>
      </c>
      <c r="J30" s="132">
        <f t="shared" si="0"/>
        <v>2</v>
      </c>
      <c r="K30" s="40" t="s">
        <v>249</v>
      </c>
      <c r="L30" s="145">
        <v>3555102167</v>
      </c>
      <c r="M30" s="134">
        <v>6738</v>
      </c>
      <c r="N30" s="149"/>
      <c r="O30" s="149"/>
      <c r="P30" s="140"/>
      <c r="R30" s="192"/>
      <c r="S30" s="201"/>
      <c r="X30" s="200"/>
      <c r="Y30" s="236"/>
      <c r="Z30" s="236"/>
      <c r="AA30" s="237"/>
      <c r="AB30" s="238"/>
      <c r="AC30" s="238"/>
      <c r="AD30" s="238"/>
      <c r="AE30" s="238"/>
      <c r="AF30" s="238"/>
      <c r="AG30" s="238"/>
      <c r="AH30" s="238"/>
      <c r="AI30" s="237"/>
      <c r="AJ30" s="259"/>
      <c r="AK30" s="242"/>
      <c r="AL30" s="275"/>
      <c r="AM30" s="272"/>
      <c r="AO30" s="272"/>
      <c r="AP30" s="293"/>
    </row>
    <row r="31" spans="1:42" ht="15" customHeight="1">
      <c r="A31" s="28">
        <v>28</v>
      </c>
      <c r="B31" s="62" t="s">
        <v>260</v>
      </c>
      <c r="C31" s="41"/>
      <c r="D31" s="44" t="s">
        <v>245</v>
      </c>
      <c r="E31" s="38" t="s">
        <v>33</v>
      </c>
      <c r="F31" s="67">
        <v>35</v>
      </c>
      <c r="G31" s="40" t="s">
        <v>261</v>
      </c>
      <c r="H31" s="40">
        <v>44117</v>
      </c>
      <c r="I31" s="40">
        <v>44120</v>
      </c>
      <c r="J31" s="132">
        <f t="shared" si="0"/>
        <v>3</v>
      </c>
      <c r="K31" s="150" t="s">
        <v>211</v>
      </c>
      <c r="L31" s="145">
        <v>3444198359</v>
      </c>
      <c r="M31" s="134">
        <v>5712</v>
      </c>
      <c r="N31" s="149"/>
      <c r="O31" s="149"/>
      <c r="P31" s="140"/>
      <c r="R31" s="192"/>
      <c r="S31" s="201"/>
      <c r="X31" s="200"/>
      <c r="Y31" s="236"/>
      <c r="Z31" s="236"/>
      <c r="AA31" s="237"/>
      <c r="AB31" s="238"/>
      <c r="AC31" s="238"/>
      <c r="AD31" s="238"/>
      <c r="AE31" s="238"/>
      <c r="AF31" s="238"/>
      <c r="AG31" s="238"/>
      <c r="AH31" s="238"/>
      <c r="AI31" s="237"/>
      <c r="AJ31" s="259"/>
      <c r="AK31" s="242"/>
      <c r="AL31" s="275"/>
      <c r="AM31" s="272"/>
      <c r="AO31" s="272"/>
      <c r="AP31" s="293"/>
    </row>
    <row r="32" spans="1:42" ht="15" customHeight="1">
      <c r="A32" s="28">
        <v>29</v>
      </c>
      <c r="B32" s="66" t="s">
        <v>262</v>
      </c>
      <c r="C32" s="41"/>
      <c r="D32" s="44" t="s">
        <v>245</v>
      </c>
      <c r="E32" s="38" t="s">
        <v>33</v>
      </c>
      <c r="F32" s="67">
        <v>37</v>
      </c>
      <c r="G32" s="40" t="s">
        <v>248</v>
      </c>
      <c r="H32" s="40">
        <v>44119</v>
      </c>
      <c r="I32" s="40">
        <v>44121</v>
      </c>
      <c r="J32" s="132">
        <f t="shared" si="0"/>
        <v>2</v>
      </c>
      <c r="K32" s="40" t="s">
        <v>249</v>
      </c>
      <c r="L32" s="145">
        <v>3555229922</v>
      </c>
      <c r="M32" s="134">
        <v>10846</v>
      </c>
      <c r="N32" s="149"/>
      <c r="O32" s="149"/>
      <c r="P32" s="140"/>
      <c r="R32" s="192"/>
      <c r="S32" s="201"/>
      <c r="X32" s="200"/>
      <c r="Y32" s="236"/>
      <c r="Z32" s="236"/>
      <c r="AA32" s="237"/>
      <c r="AB32" s="238"/>
      <c r="AC32" s="238"/>
      <c r="AD32" s="238"/>
      <c r="AE32" s="238"/>
      <c r="AF32" s="238"/>
      <c r="AG32" s="238"/>
      <c r="AH32" s="238"/>
      <c r="AI32" s="237"/>
      <c r="AJ32" s="259"/>
      <c r="AK32" s="242"/>
      <c r="AL32" s="275"/>
      <c r="AM32" s="272"/>
      <c r="AO32" s="272"/>
      <c r="AP32" s="293"/>
    </row>
    <row r="33" spans="1:42" ht="15" customHeight="1">
      <c r="A33" s="28">
        <v>30</v>
      </c>
      <c r="B33" s="38" t="s">
        <v>263</v>
      </c>
      <c r="C33" s="41"/>
      <c r="D33" s="44" t="s">
        <v>225</v>
      </c>
      <c r="E33" s="36" t="s">
        <v>33</v>
      </c>
      <c r="F33" s="36">
        <v>35</v>
      </c>
      <c r="G33" s="40" t="s">
        <v>248</v>
      </c>
      <c r="H33" s="40">
        <v>44120</v>
      </c>
      <c r="I33" s="40">
        <v>44122</v>
      </c>
      <c r="J33" s="132">
        <f t="shared" si="0"/>
        <v>2</v>
      </c>
      <c r="K33" s="40" t="s">
        <v>249</v>
      </c>
      <c r="L33" s="145">
        <v>3125632355</v>
      </c>
      <c r="M33" s="134">
        <v>12342</v>
      </c>
      <c r="N33" s="149"/>
      <c r="O33" s="149"/>
      <c r="P33" s="140"/>
      <c r="R33" s="192"/>
      <c r="S33" s="201"/>
      <c r="X33" s="200"/>
      <c r="Y33" s="236"/>
      <c r="Z33" s="236"/>
      <c r="AA33" s="237"/>
      <c r="AB33" s="238"/>
      <c r="AC33" s="238"/>
      <c r="AD33" s="238"/>
      <c r="AE33" s="238"/>
      <c r="AF33" s="238"/>
      <c r="AG33" s="238"/>
      <c r="AH33" s="238"/>
      <c r="AI33" s="237"/>
      <c r="AJ33" s="259"/>
      <c r="AK33" s="242"/>
      <c r="AL33" s="275"/>
      <c r="AM33" s="272"/>
      <c r="AO33" s="272"/>
      <c r="AP33" s="293"/>
    </row>
    <row r="34" spans="1:42" ht="15" customHeight="1">
      <c r="A34" s="28">
        <v>31</v>
      </c>
      <c r="B34" s="47" t="s">
        <v>264</v>
      </c>
      <c r="C34" s="41"/>
      <c r="D34" s="44" t="s">
        <v>225</v>
      </c>
      <c r="E34" s="51" t="s">
        <v>33</v>
      </c>
      <c r="F34" s="49">
        <v>12</v>
      </c>
      <c r="G34" s="40" t="s">
        <v>248</v>
      </c>
      <c r="H34" s="40">
        <v>44113</v>
      </c>
      <c r="I34" s="40">
        <v>44115</v>
      </c>
      <c r="J34" s="132">
        <f t="shared" si="0"/>
        <v>2</v>
      </c>
      <c r="K34" s="40" t="s">
        <v>249</v>
      </c>
      <c r="L34" s="145">
        <v>3555350912</v>
      </c>
      <c r="M34" s="134">
        <v>8184</v>
      </c>
      <c r="N34" s="149"/>
      <c r="O34" s="149"/>
      <c r="P34" s="140"/>
      <c r="R34" s="192"/>
      <c r="S34" s="201"/>
      <c r="X34" s="200"/>
      <c r="Y34" s="236"/>
      <c r="Z34" s="236"/>
      <c r="AA34" s="237"/>
      <c r="AB34" s="238"/>
      <c r="AC34" s="238"/>
      <c r="AD34" s="238"/>
      <c r="AE34" s="238"/>
      <c r="AF34" s="238"/>
      <c r="AG34" s="238"/>
      <c r="AH34" s="238"/>
      <c r="AI34" s="237"/>
      <c r="AJ34" s="259"/>
      <c r="AK34" s="242"/>
      <c r="AL34" s="275"/>
      <c r="AM34" s="272"/>
      <c r="AO34" s="272"/>
      <c r="AP34" s="293"/>
    </row>
    <row r="35" spans="1:42" ht="15" customHeight="1">
      <c r="A35" s="28">
        <v>32</v>
      </c>
      <c r="B35" s="47" t="s">
        <v>265</v>
      </c>
      <c r="C35" s="41"/>
      <c r="D35" s="44" t="s">
        <v>220</v>
      </c>
      <c r="E35" s="51" t="s">
        <v>33</v>
      </c>
      <c r="F35" s="49">
        <v>7</v>
      </c>
      <c r="G35" s="40" t="s">
        <v>248</v>
      </c>
      <c r="H35" s="40">
        <v>44123</v>
      </c>
      <c r="I35" s="40">
        <v>44124</v>
      </c>
      <c r="J35" s="132">
        <f t="shared" si="0"/>
        <v>1</v>
      </c>
      <c r="K35" s="144" t="s">
        <v>266</v>
      </c>
      <c r="L35" s="145">
        <v>3555246331</v>
      </c>
      <c r="M35" s="134">
        <v>7790</v>
      </c>
      <c r="N35" s="149"/>
      <c r="O35" s="149"/>
      <c r="P35" s="140"/>
      <c r="R35" s="192"/>
      <c r="S35" s="201"/>
      <c r="X35" s="200"/>
      <c r="Y35" s="236"/>
      <c r="Z35" s="236"/>
      <c r="AA35" s="237"/>
      <c r="AB35" s="238"/>
      <c r="AC35" s="238"/>
      <c r="AD35" s="238"/>
      <c r="AE35" s="238"/>
      <c r="AF35" s="238"/>
      <c r="AG35" s="238"/>
      <c r="AH35" s="238"/>
      <c r="AI35" s="237"/>
      <c r="AJ35" s="259"/>
      <c r="AK35" s="242"/>
      <c r="AL35" s="275"/>
      <c r="AM35" s="272"/>
      <c r="AO35" s="272"/>
      <c r="AP35" s="293"/>
    </row>
    <row r="36" spans="1:42" ht="15" customHeight="1">
      <c r="A36" s="28">
        <v>33</v>
      </c>
      <c r="B36" s="47" t="s">
        <v>267</v>
      </c>
      <c r="C36" s="44" t="s">
        <v>156</v>
      </c>
      <c r="D36" s="68"/>
      <c r="E36" s="50" t="s">
        <v>32</v>
      </c>
      <c r="F36" s="49">
        <v>8</v>
      </c>
      <c r="G36" s="40" t="s">
        <v>248</v>
      </c>
      <c r="H36" s="40">
        <v>44114</v>
      </c>
      <c r="I36" s="40">
        <v>44126</v>
      </c>
      <c r="J36" s="132">
        <f t="shared" si="0"/>
        <v>12</v>
      </c>
      <c r="K36" s="144" t="s">
        <v>266</v>
      </c>
      <c r="L36" s="145">
        <v>3555082819</v>
      </c>
      <c r="M36" s="134">
        <v>9364</v>
      </c>
      <c r="N36" s="149"/>
      <c r="O36" s="149"/>
      <c r="P36" s="140"/>
      <c r="R36" s="192"/>
      <c r="S36" s="201"/>
      <c r="X36" s="200"/>
      <c r="Y36" s="236"/>
      <c r="Z36" s="236"/>
      <c r="AA36" s="237"/>
      <c r="AB36" s="238"/>
      <c r="AC36" s="238"/>
      <c r="AD36" s="238"/>
      <c r="AE36" s="238"/>
      <c r="AF36" s="238"/>
      <c r="AG36" s="238"/>
      <c r="AH36" s="238"/>
      <c r="AI36" s="237"/>
      <c r="AJ36" s="259"/>
      <c r="AK36" s="242"/>
      <c r="AL36" s="275"/>
      <c r="AM36" s="272"/>
      <c r="AO36" s="272"/>
      <c r="AP36" s="293"/>
    </row>
    <row r="37" spans="1:42" ht="15" customHeight="1">
      <c r="A37" s="28">
        <v>34</v>
      </c>
      <c r="B37" s="47" t="s">
        <v>268</v>
      </c>
      <c r="C37" s="41"/>
      <c r="D37" s="44" t="s">
        <v>152</v>
      </c>
      <c r="E37" s="48" t="s">
        <v>32</v>
      </c>
      <c r="F37" s="49">
        <v>13</v>
      </c>
      <c r="G37" s="40" t="s">
        <v>248</v>
      </c>
      <c r="H37" s="40">
        <v>44123</v>
      </c>
      <c r="I37" s="40">
        <v>44124</v>
      </c>
      <c r="J37" s="132">
        <f t="shared" si="0"/>
        <v>1</v>
      </c>
      <c r="K37" s="144" t="s">
        <v>211</v>
      </c>
      <c r="L37" s="145">
        <v>3149794974</v>
      </c>
      <c r="M37" s="134">
        <v>3215</v>
      </c>
      <c r="N37" s="149"/>
      <c r="O37" s="149"/>
      <c r="P37" s="140"/>
      <c r="R37" s="192"/>
      <c r="S37" s="201"/>
      <c r="X37" s="200"/>
      <c r="Y37" s="236"/>
      <c r="Z37" s="236"/>
      <c r="AA37" s="237"/>
      <c r="AB37" s="238"/>
      <c r="AC37" s="238"/>
      <c r="AD37" s="238"/>
      <c r="AE37" s="238"/>
      <c r="AF37" s="238"/>
      <c r="AG37" s="238"/>
      <c r="AH37" s="238"/>
      <c r="AI37" s="237"/>
      <c r="AJ37" s="259"/>
      <c r="AK37" s="242"/>
      <c r="AL37" s="275"/>
      <c r="AM37" s="272"/>
      <c r="AO37" s="272"/>
      <c r="AP37" s="293"/>
    </row>
    <row r="38" spans="1:42" ht="15" customHeight="1">
      <c r="A38" s="28">
        <v>35</v>
      </c>
      <c r="B38" s="47" t="s">
        <v>269</v>
      </c>
      <c r="C38" s="41"/>
      <c r="D38" s="44" t="s">
        <v>259</v>
      </c>
      <c r="E38" s="48" t="s">
        <v>32</v>
      </c>
      <c r="F38" s="49">
        <v>25</v>
      </c>
      <c r="G38" s="40" t="s">
        <v>248</v>
      </c>
      <c r="H38" s="40">
        <v>44120</v>
      </c>
      <c r="I38" s="40">
        <v>44124</v>
      </c>
      <c r="J38" s="132">
        <f t="shared" si="0"/>
        <v>4</v>
      </c>
      <c r="K38" s="144" t="s">
        <v>211</v>
      </c>
      <c r="L38" s="145">
        <v>3557011509</v>
      </c>
      <c r="M38" s="134">
        <v>17719</v>
      </c>
      <c r="N38" s="149"/>
      <c r="O38" s="149"/>
      <c r="P38" s="140"/>
      <c r="R38" s="192"/>
      <c r="S38" s="201"/>
      <c r="X38" s="200"/>
      <c r="Y38" s="239"/>
      <c r="Z38" s="236"/>
      <c r="AA38" s="237"/>
      <c r="AB38" s="238"/>
      <c r="AC38" s="238"/>
      <c r="AD38" s="238"/>
      <c r="AE38" s="238"/>
      <c r="AF38" s="238"/>
      <c r="AG38" s="238"/>
      <c r="AH38" s="238"/>
      <c r="AI38" s="237"/>
      <c r="AJ38" s="259"/>
      <c r="AK38" s="242"/>
      <c r="AL38" s="275"/>
      <c r="AM38" s="272"/>
      <c r="AO38" s="272"/>
      <c r="AP38" s="293"/>
    </row>
    <row r="39" spans="1:42" ht="15" customHeight="1">
      <c r="A39" s="28">
        <v>36</v>
      </c>
      <c r="B39" s="47" t="s">
        <v>270</v>
      </c>
      <c r="C39" s="41"/>
      <c r="D39" s="44" t="s">
        <v>271</v>
      </c>
      <c r="E39" s="48" t="s">
        <v>33</v>
      </c>
      <c r="F39" s="49">
        <v>10</v>
      </c>
      <c r="G39" s="40" t="s">
        <v>248</v>
      </c>
      <c r="H39" s="40">
        <v>44123</v>
      </c>
      <c r="I39" s="40">
        <v>44125</v>
      </c>
      <c r="J39" s="132">
        <f t="shared" si="0"/>
        <v>2</v>
      </c>
      <c r="K39" s="144" t="s">
        <v>211</v>
      </c>
      <c r="L39" s="145">
        <v>3555212991</v>
      </c>
      <c r="M39" s="134">
        <v>9373</v>
      </c>
      <c r="N39" s="149"/>
      <c r="O39" s="149"/>
      <c r="P39" s="140"/>
      <c r="R39" s="192"/>
      <c r="S39" s="201"/>
      <c r="X39" s="200"/>
      <c r="Y39" s="239"/>
      <c r="Z39" s="236"/>
      <c r="AA39" s="240"/>
      <c r="AB39" s="238"/>
      <c r="AC39" s="241"/>
      <c r="AD39" s="241"/>
      <c r="AE39" s="241"/>
      <c r="AF39" s="241"/>
      <c r="AG39" s="241"/>
      <c r="AH39" s="241"/>
      <c r="AI39" s="237"/>
      <c r="AJ39" s="259"/>
      <c r="AK39" s="242"/>
      <c r="AL39" s="275"/>
      <c r="AM39" s="272"/>
      <c r="AO39" s="272"/>
      <c r="AP39" s="293"/>
    </row>
    <row r="40" spans="1:42" ht="15" customHeight="1">
      <c r="A40" s="28">
        <v>37</v>
      </c>
      <c r="B40" s="47" t="s">
        <v>272</v>
      </c>
      <c r="C40" s="41"/>
      <c r="D40" s="44" t="s">
        <v>225</v>
      </c>
      <c r="E40" s="48" t="s">
        <v>33</v>
      </c>
      <c r="F40" s="49">
        <v>12</v>
      </c>
      <c r="G40" s="40" t="s">
        <v>248</v>
      </c>
      <c r="H40" s="40">
        <v>44121</v>
      </c>
      <c r="I40" s="40">
        <v>44124</v>
      </c>
      <c r="J40" s="132">
        <f t="shared" si="0"/>
        <v>3</v>
      </c>
      <c r="K40" s="144" t="s">
        <v>249</v>
      </c>
      <c r="L40" s="145">
        <v>3165025186</v>
      </c>
      <c r="M40" s="134">
        <v>10596</v>
      </c>
      <c r="N40" s="149"/>
      <c r="O40" s="149"/>
      <c r="P40" s="140"/>
      <c r="R40" s="192"/>
      <c r="S40" s="201"/>
      <c r="X40" s="200"/>
      <c r="Y40" s="239"/>
      <c r="Z40" s="236"/>
      <c r="AA40" s="240"/>
      <c r="AB40" s="238"/>
      <c r="AC40" s="241"/>
      <c r="AD40" s="241"/>
      <c r="AE40" s="241"/>
      <c r="AF40" s="241"/>
      <c r="AG40" s="241"/>
      <c r="AH40" s="241"/>
      <c r="AI40" s="237"/>
      <c r="AJ40" s="259"/>
      <c r="AK40" s="242"/>
      <c r="AL40" s="275"/>
      <c r="AM40" s="272"/>
      <c r="AO40" s="272"/>
      <c r="AP40" s="293"/>
    </row>
    <row r="41" spans="1:42" ht="15" customHeight="1">
      <c r="A41" s="28">
        <v>38</v>
      </c>
      <c r="B41" s="47" t="s">
        <v>273</v>
      </c>
      <c r="C41" s="41"/>
      <c r="D41" s="44" t="s">
        <v>225</v>
      </c>
      <c r="E41" s="65" t="s">
        <v>33</v>
      </c>
      <c r="F41" s="49">
        <v>14</v>
      </c>
      <c r="G41" s="40" t="s">
        <v>248</v>
      </c>
      <c r="H41" s="40">
        <v>44131</v>
      </c>
      <c r="I41" s="40">
        <v>44133</v>
      </c>
      <c r="J41" s="132">
        <f t="shared" si="0"/>
        <v>2</v>
      </c>
      <c r="K41" s="144" t="s">
        <v>249</v>
      </c>
      <c r="L41" s="148">
        <v>3169304958</v>
      </c>
      <c r="M41" s="134">
        <v>9059</v>
      </c>
      <c r="N41" s="149"/>
      <c r="O41" s="149"/>
      <c r="P41" s="140"/>
      <c r="R41" s="192"/>
      <c r="S41" s="201"/>
      <c r="X41" s="200"/>
      <c r="Y41" s="239"/>
      <c r="Z41" s="236"/>
      <c r="AA41" s="240"/>
      <c r="AB41" s="238"/>
      <c r="AC41" s="241"/>
      <c r="AD41" s="241"/>
      <c r="AE41" s="241"/>
      <c r="AF41" s="241"/>
      <c r="AG41" s="241"/>
      <c r="AH41" s="241"/>
      <c r="AI41" s="237"/>
      <c r="AJ41" s="259"/>
      <c r="AK41" s="242"/>
      <c r="AL41" s="275"/>
      <c r="AM41" s="272"/>
      <c r="AO41" s="272"/>
      <c r="AP41" s="293"/>
    </row>
    <row r="42" spans="1:42" ht="15" customHeight="1">
      <c r="A42" s="28">
        <v>39</v>
      </c>
      <c r="B42" s="47" t="s">
        <v>274</v>
      </c>
      <c r="C42" s="41"/>
      <c r="D42" s="44" t="s">
        <v>73</v>
      </c>
      <c r="E42" s="48" t="s">
        <v>33</v>
      </c>
      <c r="F42" s="49">
        <v>46</v>
      </c>
      <c r="G42" s="40" t="s">
        <v>275</v>
      </c>
      <c r="H42" s="40">
        <v>44107</v>
      </c>
      <c r="I42" s="40">
        <v>44109</v>
      </c>
      <c r="J42" s="132">
        <f t="shared" si="0"/>
        <v>2</v>
      </c>
      <c r="K42" s="144" t="s">
        <v>211</v>
      </c>
      <c r="L42" s="612" t="s">
        <v>276</v>
      </c>
      <c r="M42" s="134">
        <v>25000</v>
      </c>
      <c r="N42" s="149"/>
      <c r="O42" s="149"/>
      <c r="P42" s="140"/>
      <c r="R42" s="192"/>
      <c r="S42" s="201"/>
      <c r="X42" s="200"/>
      <c r="Y42" s="239"/>
      <c r="Z42" s="236"/>
      <c r="AA42" s="240"/>
      <c r="AB42" s="238"/>
      <c r="AC42" s="241"/>
      <c r="AD42" s="241"/>
      <c r="AE42" s="241"/>
      <c r="AF42" s="241"/>
      <c r="AG42" s="241"/>
      <c r="AH42" s="241"/>
      <c r="AI42" s="237"/>
      <c r="AJ42" s="259"/>
      <c r="AK42" s="242"/>
      <c r="AL42" s="275"/>
      <c r="AM42" s="272"/>
      <c r="AO42" s="272"/>
      <c r="AP42" s="293"/>
    </row>
    <row r="43" spans="1:42" ht="15" customHeight="1">
      <c r="A43" s="28">
        <v>40</v>
      </c>
      <c r="B43" s="69" t="s">
        <v>277</v>
      </c>
      <c r="C43" s="41"/>
      <c r="D43" s="70" t="s">
        <v>70</v>
      </c>
      <c r="E43" s="48" t="s">
        <v>33</v>
      </c>
      <c r="F43" s="71">
        <v>30</v>
      </c>
      <c r="G43" s="40" t="s">
        <v>275</v>
      </c>
      <c r="H43" s="72">
        <v>44121</v>
      </c>
      <c r="I43" s="151">
        <v>44123</v>
      </c>
      <c r="J43" s="132">
        <f t="shared" si="0"/>
        <v>2</v>
      </c>
      <c r="K43" s="152" t="s">
        <v>246</v>
      </c>
      <c r="L43" s="148"/>
      <c r="M43" s="134">
        <v>25000</v>
      </c>
      <c r="N43" s="149"/>
      <c r="O43" s="149"/>
      <c r="P43" s="140"/>
      <c r="R43" s="192"/>
      <c r="S43" s="201"/>
      <c r="X43" s="200"/>
      <c r="Y43" s="239"/>
      <c r="Z43" s="236"/>
      <c r="AA43" s="240"/>
      <c r="AB43" s="238"/>
      <c r="AC43" s="241"/>
      <c r="AD43" s="241"/>
      <c r="AE43" s="241"/>
      <c r="AF43" s="241"/>
      <c r="AG43" s="241"/>
      <c r="AH43" s="241"/>
      <c r="AI43" s="237"/>
      <c r="AJ43" s="259"/>
      <c r="AK43" s="242"/>
      <c r="AL43" s="275"/>
      <c r="AM43" s="272"/>
      <c r="AO43" s="272"/>
      <c r="AP43" s="293"/>
    </row>
    <row r="44" spans="1:42" ht="15" customHeight="1">
      <c r="A44" s="73"/>
      <c r="B44" s="74"/>
      <c r="C44" s="75"/>
      <c r="D44" s="76"/>
      <c r="E44" s="74"/>
      <c r="F44" s="77"/>
      <c r="G44" s="78"/>
      <c r="H44" s="78"/>
      <c r="I44" s="78"/>
      <c r="J44" s="78"/>
      <c r="K44" s="78"/>
      <c r="L44" s="153"/>
      <c r="M44" s="78"/>
      <c r="N44" s="149"/>
      <c r="O44" s="149"/>
      <c r="P44" s="140"/>
      <c r="R44" s="192"/>
      <c r="S44" s="201"/>
      <c r="X44" s="200"/>
      <c r="Y44" s="239"/>
      <c r="Z44" s="236"/>
      <c r="AA44" s="240"/>
      <c r="AB44" s="238"/>
      <c r="AC44" s="241"/>
      <c r="AD44" s="241"/>
      <c r="AE44" s="241"/>
      <c r="AF44" s="241"/>
      <c r="AG44" s="241"/>
      <c r="AH44" s="241"/>
      <c r="AI44" s="237"/>
      <c r="AJ44" s="259"/>
      <c r="AK44" s="242"/>
      <c r="AL44" s="275"/>
      <c r="AM44" s="272"/>
      <c r="AO44" s="272"/>
      <c r="AP44" s="293"/>
    </row>
    <row r="45" spans="1:42" ht="15" customHeight="1">
      <c r="A45" s="73"/>
      <c r="B45" s="79"/>
      <c r="C45" s="80"/>
      <c r="D45" s="81"/>
      <c r="E45" s="79"/>
      <c r="F45" s="82"/>
      <c r="G45" s="83"/>
      <c r="H45" s="83"/>
      <c r="I45" s="83"/>
      <c r="J45" s="154">
        <f>SUM(J4:J44)</f>
        <v>137</v>
      </c>
      <c r="K45" s="155"/>
      <c r="L45" s="156" t="s">
        <v>278</v>
      </c>
      <c r="M45" s="157">
        <f>SUM(M4:M44)</f>
        <v>463669</v>
      </c>
      <c r="N45" s="149"/>
      <c r="O45" s="149"/>
      <c r="P45" s="140"/>
      <c r="R45" s="192"/>
      <c r="S45" s="194"/>
      <c r="X45" s="194"/>
      <c r="Y45" s="228"/>
      <c r="Z45" s="242"/>
      <c r="AA45" s="233"/>
      <c r="AB45" s="243"/>
      <c r="AC45" s="233"/>
      <c r="AD45" s="233"/>
      <c r="AE45" s="233"/>
      <c r="AF45" s="233"/>
      <c r="AG45" s="233"/>
      <c r="AH45" s="233"/>
      <c r="AI45" s="276"/>
      <c r="AJ45" s="259"/>
      <c r="AK45" s="277"/>
      <c r="AL45" s="275"/>
      <c r="AM45" s="278"/>
      <c r="AO45" s="272"/>
      <c r="AP45" s="293"/>
    </row>
    <row r="46" spans="1:42" ht="15" customHeight="1">
      <c r="A46" s="778" t="s">
        <v>279</v>
      </c>
      <c r="B46" s="778"/>
      <c r="C46" s="778"/>
      <c r="D46" s="778"/>
      <c r="E46" s="84"/>
      <c r="F46" s="85"/>
      <c r="G46" s="84"/>
      <c r="H46" s="86"/>
      <c r="I46" s="86"/>
      <c r="J46" s="158"/>
      <c r="K46" s="84"/>
      <c r="L46" s="159"/>
      <c r="M46" s="160"/>
      <c r="N46" s="149"/>
      <c r="O46" s="149"/>
      <c r="P46" s="140"/>
      <c r="R46" s="192"/>
      <c r="S46" s="194"/>
      <c r="X46" s="194"/>
      <c r="Y46" s="228"/>
      <c r="Z46" s="242"/>
      <c r="AA46" s="233"/>
      <c r="AB46" s="243"/>
      <c r="AC46" s="233"/>
      <c r="AD46" s="233"/>
      <c r="AE46" s="233"/>
      <c r="AF46" s="233"/>
      <c r="AG46" s="233"/>
      <c r="AH46" s="233"/>
      <c r="AI46" s="276"/>
      <c r="AJ46" s="259"/>
      <c r="AK46" s="277"/>
      <c r="AL46" s="275"/>
      <c r="AM46" s="278"/>
      <c r="AO46" s="272"/>
      <c r="AP46" s="293"/>
    </row>
    <row r="47" spans="1:42" ht="15" customHeight="1">
      <c r="A47" s="87" t="s">
        <v>280</v>
      </c>
      <c r="B47" s="87"/>
      <c r="C47" s="88"/>
      <c r="D47" s="88"/>
      <c r="E47" s="84"/>
      <c r="F47" s="85"/>
      <c r="G47" s="84"/>
      <c r="H47" s="86"/>
      <c r="I47" s="86"/>
      <c r="J47" s="158"/>
      <c r="K47" s="84"/>
      <c r="L47" s="159"/>
      <c r="M47" s="160"/>
      <c r="N47" s="149"/>
      <c r="O47" s="149"/>
      <c r="P47" s="140"/>
      <c r="R47" s="192"/>
      <c r="S47" s="194"/>
      <c r="X47" s="194"/>
      <c r="Y47" s="228"/>
      <c r="Z47" s="233"/>
      <c r="AA47" s="233"/>
      <c r="AB47" s="243"/>
      <c r="AC47" s="233"/>
      <c r="AD47" s="233"/>
      <c r="AE47" s="233"/>
      <c r="AF47" s="233"/>
      <c r="AG47" s="233"/>
      <c r="AH47" s="233"/>
      <c r="AI47" s="276"/>
      <c r="AJ47" s="259"/>
      <c r="AK47" s="275"/>
      <c r="AL47" s="275"/>
      <c r="AM47" s="272"/>
      <c r="AO47" s="272"/>
    </row>
    <row r="48" spans="1:42" ht="44" customHeight="1">
      <c r="A48" s="24" t="s">
        <v>196</v>
      </c>
      <c r="B48" s="25" t="s">
        <v>197</v>
      </c>
      <c r="C48" s="25" t="s">
        <v>198</v>
      </c>
      <c r="D48" s="25" t="s">
        <v>199</v>
      </c>
      <c r="E48" s="26" t="s">
        <v>200</v>
      </c>
      <c r="F48" s="27" t="s">
        <v>201</v>
      </c>
      <c r="G48" s="26" t="s">
        <v>202</v>
      </c>
      <c r="H48" s="25" t="s">
        <v>203</v>
      </c>
      <c r="I48" s="25" t="s">
        <v>204</v>
      </c>
      <c r="J48" s="124" t="s">
        <v>205</v>
      </c>
      <c r="K48" s="125" t="s">
        <v>206</v>
      </c>
      <c r="L48" s="126" t="s">
        <v>207</v>
      </c>
      <c r="M48" s="127" t="s">
        <v>208</v>
      </c>
      <c r="N48" s="149"/>
      <c r="O48" s="149"/>
      <c r="P48" s="140"/>
      <c r="R48" s="192"/>
      <c r="S48" s="194"/>
      <c r="X48" s="194"/>
      <c r="Y48" s="228"/>
      <c r="Z48" s="233"/>
      <c r="AA48" s="233"/>
      <c r="AB48" s="243"/>
      <c r="AC48" s="233"/>
      <c r="AD48" s="233"/>
      <c r="AE48" s="233"/>
      <c r="AF48" s="233"/>
      <c r="AG48" s="233"/>
      <c r="AH48" s="233"/>
      <c r="AI48" s="276"/>
      <c r="AJ48" s="259"/>
      <c r="AK48" s="275"/>
      <c r="AL48" s="275"/>
      <c r="AM48" s="278"/>
      <c r="AO48" s="272"/>
    </row>
    <row r="49" spans="1:41" ht="15" customHeight="1">
      <c r="A49" s="28">
        <v>1</v>
      </c>
      <c r="B49" s="89" t="s">
        <v>281</v>
      </c>
      <c r="C49" s="90" t="s">
        <v>154</v>
      </c>
      <c r="D49" s="91"/>
      <c r="E49" s="92" t="s">
        <v>33</v>
      </c>
      <c r="F49" s="93">
        <v>13</v>
      </c>
      <c r="G49" s="94" t="s">
        <v>211</v>
      </c>
      <c r="H49" s="95">
        <v>44105</v>
      </c>
      <c r="I49" s="95">
        <v>44106</v>
      </c>
      <c r="J49" s="132">
        <f t="shared" ref="J49:J65" si="1">I49-H49</f>
        <v>1</v>
      </c>
      <c r="K49" s="97" t="s">
        <v>282</v>
      </c>
      <c r="L49" s="90">
        <v>3438822103</v>
      </c>
      <c r="M49" s="161">
        <v>9352</v>
      </c>
      <c r="O49" s="162"/>
      <c r="T49" s="202"/>
      <c r="U49" s="169"/>
      <c r="V49" s="203"/>
      <c r="X49" s="203"/>
      <c r="Y49" s="203"/>
      <c r="Z49" s="203"/>
      <c r="AA49" s="203"/>
      <c r="AB49" s="203"/>
      <c r="AC49" s="203"/>
      <c r="AD49" s="203"/>
      <c r="AE49" s="203"/>
      <c r="AF49" s="244"/>
      <c r="AG49" s="203"/>
      <c r="AH49" s="279"/>
      <c r="AI49" s="280"/>
      <c r="AK49" s="164"/>
      <c r="AL49" s="244"/>
      <c r="AM49" s="206"/>
      <c r="AN49" s="281"/>
      <c r="AO49" s="294"/>
    </row>
    <row r="50" spans="1:41" ht="15" customHeight="1">
      <c r="A50" s="28">
        <v>2</v>
      </c>
      <c r="B50" s="89" t="s">
        <v>283</v>
      </c>
      <c r="C50" s="96"/>
      <c r="D50" s="97" t="s">
        <v>75</v>
      </c>
      <c r="E50" s="92" t="s">
        <v>33</v>
      </c>
      <c r="F50" s="93">
        <v>17</v>
      </c>
      <c r="G50" s="94" t="s">
        <v>211</v>
      </c>
      <c r="H50" s="95">
        <v>44105</v>
      </c>
      <c r="I50" s="95">
        <v>44107</v>
      </c>
      <c r="J50" s="132">
        <f t="shared" si="1"/>
        <v>2</v>
      </c>
      <c r="K50" s="97" t="s">
        <v>282</v>
      </c>
      <c r="L50" s="163">
        <v>3129722085</v>
      </c>
      <c r="M50" s="161">
        <v>12816</v>
      </c>
      <c r="O50" s="162"/>
      <c r="T50" s="204"/>
      <c r="U50" s="169"/>
      <c r="V50" s="203"/>
      <c r="X50" s="203"/>
      <c r="Y50" s="203"/>
      <c r="Z50" s="203"/>
      <c r="AA50" s="203"/>
      <c r="AB50" s="203"/>
      <c r="AC50" s="203"/>
      <c r="AD50" s="203"/>
      <c r="AE50" s="203"/>
      <c r="AF50" s="244"/>
      <c r="AG50" s="203"/>
      <c r="AH50" s="279"/>
      <c r="AI50" s="280"/>
      <c r="AK50" s="282"/>
      <c r="AL50" s="244"/>
      <c r="AM50" s="206"/>
      <c r="AN50" s="281"/>
      <c r="AO50" s="294"/>
    </row>
    <row r="51" spans="1:41" ht="15" customHeight="1">
      <c r="A51" s="28">
        <v>3</v>
      </c>
      <c r="B51" s="98" t="s">
        <v>284</v>
      </c>
      <c r="C51" s="99" t="s">
        <v>285</v>
      </c>
      <c r="D51" s="91"/>
      <c r="E51" s="92" t="s">
        <v>32</v>
      </c>
      <c r="F51" s="93">
        <v>94</v>
      </c>
      <c r="G51" s="94" t="s">
        <v>211</v>
      </c>
      <c r="H51" s="95">
        <v>44113</v>
      </c>
      <c r="I51" s="104">
        <v>44119</v>
      </c>
      <c r="J51" s="132">
        <f t="shared" si="1"/>
        <v>6</v>
      </c>
      <c r="K51" s="97" t="s">
        <v>286</v>
      </c>
      <c r="L51" s="163">
        <v>3418954913</v>
      </c>
      <c r="M51" s="161">
        <v>40000</v>
      </c>
      <c r="O51" s="162"/>
      <c r="T51" s="204"/>
      <c r="U51" s="169"/>
      <c r="V51" s="203"/>
      <c r="X51" s="203"/>
      <c r="Y51" s="203"/>
      <c r="Z51" s="203"/>
      <c r="AA51" s="203"/>
      <c r="AB51" s="203"/>
      <c r="AC51" s="203"/>
      <c r="AD51" s="203"/>
      <c r="AE51" s="203"/>
      <c r="AF51" s="244"/>
      <c r="AG51" s="203"/>
      <c r="AH51" s="279"/>
      <c r="AI51" s="280"/>
      <c r="AK51" s="164"/>
      <c r="AL51" s="283"/>
      <c r="AM51" s="284"/>
      <c r="AN51" s="285"/>
      <c r="AO51" s="295"/>
    </row>
    <row r="52" spans="1:41" ht="15" customHeight="1">
      <c r="A52" s="28">
        <v>4</v>
      </c>
      <c r="B52" s="90" t="s">
        <v>287</v>
      </c>
      <c r="C52" s="90" t="s">
        <v>288</v>
      </c>
      <c r="D52" s="100"/>
      <c r="E52" s="101" t="s">
        <v>33</v>
      </c>
      <c r="F52" s="102">
        <v>63</v>
      </c>
      <c r="G52" s="94" t="s">
        <v>211</v>
      </c>
      <c r="H52" s="95">
        <v>44119</v>
      </c>
      <c r="I52" s="104">
        <v>44121</v>
      </c>
      <c r="J52" s="132">
        <f t="shared" si="1"/>
        <v>2</v>
      </c>
      <c r="K52" s="97" t="s">
        <v>282</v>
      </c>
      <c r="L52" s="90">
        <v>3554103669</v>
      </c>
      <c r="M52" s="161">
        <v>21219</v>
      </c>
      <c r="O52" s="162"/>
      <c r="T52" s="204"/>
      <c r="U52" s="169"/>
      <c r="V52" s="203"/>
      <c r="X52" s="203"/>
      <c r="Y52" s="203"/>
      <c r="Z52" s="203"/>
      <c r="AA52" s="203"/>
      <c r="AB52" s="203"/>
      <c r="AC52" s="203"/>
      <c r="AD52" s="203"/>
      <c r="AE52" s="203"/>
      <c r="AF52" s="208"/>
      <c r="AG52" s="203"/>
      <c r="AH52" s="279"/>
      <c r="AI52" s="280"/>
      <c r="AK52" s="164"/>
      <c r="AL52" s="283"/>
      <c r="AM52" s="284"/>
      <c r="AN52" s="286"/>
      <c r="AO52" s="295"/>
    </row>
    <row r="53" spans="1:41" ht="15" customHeight="1">
      <c r="A53" s="28">
        <v>5</v>
      </c>
      <c r="B53" s="89" t="s">
        <v>289</v>
      </c>
      <c r="C53" s="103" t="s">
        <v>290</v>
      </c>
      <c r="D53" s="100"/>
      <c r="E53" s="92" t="s">
        <v>32</v>
      </c>
      <c r="F53" s="93">
        <v>3</v>
      </c>
      <c r="G53" s="94" t="s">
        <v>211</v>
      </c>
      <c r="H53" s="95">
        <v>44124</v>
      </c>
      <c r="I53" s="104">
        <v>44125</v>
      </c>
      <c r="J53" s="132">
        <f t="shared" si="1"/>
        <v>1</v>
      </c>
      <c r="K53" s="97" t="s">
        <v>282</v>
      </c>
      <c r="L53" s="163">
        <v>3429329994</v>
      </c>
      <c r="M53" s="161">
        <v>9025</v>
      </c>
      <c r="O53" s="162"/>
      <c r="T53" s="205"/>
      <c r="U53" s="169"/>
      <c r="V53" s="203"/>
      <c r="X53" s="206"/>
      <c r="Y53" s="206"/>
      <c r="Z53" s="206"/>
      <c r="AA53" s="206"/>
      <c r="AB53" s="206"/>
      <c r="AC53" s="206"/>
      <c r="AD53" s="206"/>
      <c r="AE53" s="206"/>
      <c r="AF53" s="244"/>
      <c r="AG53" s="203"/>
      <c r="AH53" s="279"/>
      <c r="AI53" s="280"/>
      <c r="AK53" s="164"/>
      <c r="AL53" s="283"/>
      <c r="AM53" s="284"/>
      <c r="AN53" s="286"/>
      <c r="AO53" s="295"/>
    </row>
    <row r="54" spans="1:41" ht="15" customHeight="1">
      <c r="A54" s="28">
        <v>6</v>
      </c>
      <c r="B54" s="89" t="s">
        <v>291</v>
      </c>
      <c r="C54" s="96"/>
      <c r="D54" s="97" t="s">
        <v>292</v>
      </c>
      <c r="E54" s="92" t="s">
        <v>33</v>
      </c>
      <c r="F54" s="93">
        <v>35</v>
      </c>
      <c r="G54" s="94" t="s">
        <v>211</v>
      </c>
      <c r="H54" s="104">
        <v>44128</v>
      </c>
      <c r="I54" s="104">
        <v>44129</v>
      </c>
      <c r="J54" s="132">
        <f t="shared" si="1"/>
        <v>1</v>
      </c>
      <c r="K54" s="97" t="s">
        <v>282</v>
      </c>
      <c r="L54" s="163">
        <v>3129711999</v>
      </c>
      <c r="M54" s="161">
        <v>11864</v>
      </c>
      <c r="O54" s="162"/>
      <c r="T54" s="204"/>
      <c r="U54" s="169"/>
      <c r="V54" s="203"/>
      <c r="X54" s="203"/>
      <c r="Y54" s="203"/>
      <c r="Z54" s="203"/>
      <c r="AA54" s="203"/>
      <c r="AB54" s="203"/>
      <c r="AC54" s="203"/>
      <c r="AD54" s="203"/>
      <c r="AE54" s="203"/>
      <c r="AF54" s="244"/>
      <c r="AG54" s="203"/>
      <c r="AH54" s="279"/>
      <c r="AI54" s="280"/>
      <c r="AK54" s="164"/>
      <c r="AL54" s="244"/>
      <c r="AM54" s="203"/>
      <c r="AN54" s="244"/>
      <c r="AO54" s="280"/>
    </row>
    <row r="55" spans="1:41" ht="15" customHeight="1">
      <c r="A55" s="28">
        <v>7</v>
      </c>
      <c r="B55" s="89" t="s">
        <v>293</v>
      </c>
      <c r="C55" s="96"/>
      <c r="D55" s="90" t="s">
        <v>294</v>
      </c>
      <c r="E55" s="92" t="s">
        <v>33</v>
      </c>
      <c r="F55" s="93">
        <v>32</v>
      </c>
      <c r="G55" s="94" t="s">
        <v>211</v>
      </c>
      <c r="H55" s="104">
        <v>44131</v>
      </c>
      <c r="I55" s="104">
        <v>44132</v>
      </c>
      <c r="J55" s="132">
        <f t="shared" si="1"/>
        <v>1</v>
      </c>
      <c r="K55" s="97" t="s">
        <v>282</v>
      </c>
      <c r="L55" s="98">
        <v>3555059909</v>
      </c>
      <c r="M55" s="161">
        <v>12000</v>
      </c>
      <c r="O55" s="164"/>
      <c r="T55" s="204"/>
      <c r="U55" s="169"/>
      <c r="V55" s="203"/>
      <c r="X55" s="203"/>
      <c r="Y55" s="203"/>
      <c r="Z55" s="203"/>
      <c r="AA55" s="203"/>
      <c r="AB55" s="203"/>
      <c r="AC55" s="203"/>
      <c r="AD55" s="203"/>
      <c r="AE55" s="203"/>
      <c r="AF55" s="208"/>
      <c r="AG55" s="203"/>
      <c r="AH55" s="279"/>
      <c r="AI55" s="280"/>
      <c r="AK55" s="164"/>
      <c r="AL55" s="244"/>
      <c r="AM55" s="203"/>
      <c r="AN55" s="279"/>
      <c r="AO55" s="280"/>
    </row>
    <row r="56" spans="1:41" ht="15" customHeight="1">
      <c r="A56" s="28">
        <v>8</v>
      </c>
      <c r="B56" s="105" t="s">
        <v>295</v>
      </c>
      <c r="C56" s="106" t="s">
        <v>296</v>
      </c>
      <c r="D56" s="107"/>
      <c r="E56" s="108" t="s">
        <v>32</v>
      </c>
      <c r="F56" s="108">
        <v>38</v>
      </c>
      <c r="G56" s="106" t="s">
        <v>211</v>
      </c>
      <c r="H56" s="109">
        <v>44125</v>
      </c>
      <c r="I56" s="109">
        <v>44128</v>
      </c>
      <c r="J56" s="132">
        <f t="shared" si="1"/>
        <v>3</v>
      </c>
      <c r="K56" s="106" t="s">
        <v>286</v>
      </c>
      <c r="L56" s="165">
        <v>3129717159</v>
      </c>
      <c r="M56" s="166">
        <v>22084</v>
      </c>
      <c r="AA56" s="203"/>
      <c r="AB56" s="203"/>
      <c r="AC56" s="203"/>
      <c r="AD56" s="203"/>
      <c r="AE56" s="203"/>
      <c r="AF56" s="208"/>
      <c r="AG56" s="203"/>
      <c r="AH56" s="279"/>
      <c r="AI56" s="280"/>
      <c r="AK56" s="164"/>
      <c r="AL56" s="287"/>
      <c r="AM56" s="252"/>
      <c r="AN56" s="288"/>
      <c r="AO56" s="252"/>
    </row>
    <row r="57" spans="1:41" ht="15" customHeight="1">
      <c r="A57" s="28">
        <v>9</v>
      </c>
      <c r="B57" s="98" t="s">
        <v>297</v>
      </c>
      <c r="C57" s="110" t="s">
        <v>155</v>
      </c>
      <c r="D57" s="111"/>
      <c r="E57" s="90" t="s">
        <v>32</v>
      </c>
      <c r="F57" s="90">
        <v>13</v>
      </c>
      <c r="G57" s="94" t="s">
        <v>211</v>
      </c>
      <c r="H57" s="95">
        <v>43908</v>
      </c>
      <c r="I57" s="95">
        <v>43909</v>
      </c>
      <c r="J57" s="132">
        <f t="shared" si="1"/>
        <v>1</v>
      </c>
      <c r="K57" s="115" t="s">
        <v>286</v>
      </c>
      <c r="L57" s="613" t="s">
        <v>298</v>
      </c>
      <c r="M57" s="168">
        <v>6508</v>
      </c>
      <c r="O57" s="164"/>
      <c r="P57" s="169"/>
      <c r="T57" s="204"/>
      <c r="U57" s="169"/>
      <c r="V57" s="203"/>
      <c r="X57" s="203"/>
      <c r="Y57" s="203"/>
      <c r="Z57" s="203"/>
      <c r="AA57" s="203"/>
      <c r="AB57" s="203"/>
      <c r="AC57" s="203"/>
      <c r="AD57" s="203"/>
      <c r="AE57" s="203"/>
      <c r="AF57" s="208"/>
      <c r="AG57" s="203"/>
      <c r="AH57" s="279"/>
      <c r="AI57" s="280"/>
      <c r="AK57" s="164"/>
      <c r="AL57" s="287"/>
      <c r="AM57" s="251"/>
      <c r="AN57" s="288"/>
      <c r="AO57" s="211"/>
    </row>
    <row r="58" spans="1:41" ht="15" customHeight="1">
      <c r="A58" s="28">
        <v>10</v>
      </c>
      <c r="B58" s="89" t="s">
        <v>299</v>
      </c>
      <c r="C58" s="96"/>
      <c r="D58" s="90" t="s">
        <v>245</v>
      </c>
      <c r="E58" s="92" t="s">
        <v>33</v>
      </c>
      <c r="F58" s="112">
        <v>30.045174537987702</v>
      </c>
      <c r="G58" s="94" t="s">
        <v>214</v>
      </c>
      <c r="H58" s="95">
        <v>44106</v>
      </c>
      <c r="I58" s="95">
        <v>44107</v>
      </c>
      <c r="J58" s="132">
        <f t="shared" si="1"/>
        <v>1</v>
      </c>
      <c r="K58" s="97" t="s">
        <v>282</v>
      </c>
      <c r="L58" s="614" t="s">
        <v>300</v>
      </c>
      <c r="M58" s="161">
        <v>7010</v>
      </c>
      <c r="O58" s="171"/>
      <c r="P58" s="172"/>
      <c r="T58" s="207"/>
      <c r="U58" s="208"/>
      <c r="V58" s="209"/>
      <c r="X58" s="210"/>
      <c r="Y58" s="203"/>
      <c r="Z58" s="203"/>
      <c r="AA58" s="203"/>
      <c r="AB58" s="245"/>
      <c r="AC58" s="246"/>
      <c r="AD58" s="247"/>
      <c r="AE58" s="247"/>
      <c r="AF58" s="248"/>
      <c r="AG58" s="245"/>
      <c r="AH58" s="271"/>
      <c r="AI58" s="289"/>
      <c r="AK58" s="289"/>
      <c r="AL58" s="287"/>
      <c r="AM58" s="251"/>
      <c r="AN58" s="288"/>
      <c r="AO58" s="211"/>
    </row>
    <row r="59" spans="1:41" ht="15" customHeight="1">
      <c r="A59" s="28">
        <v>11</v>
      </c>
      <c r="B59" s="98" t="s">
        <v>301</v>
      </c>
      <c r="C59" s="96"/>
      <c r="D59" s="90" t="s">
        <v>302</v>
      </c>
      <c r="E59" s="101" t="s">
        <v>33</v>
      </c>
      <c r="F59" s="113">
        <v>24.985626283367601</v>
      </c>
      <c r="G59" s="94" t="s">
        <v>303</v>
      </c>
      <c r="H59" s="95">
        <v>44130</v>
      </c>
      <c r="I59" s="95">
        <v>44131</v>
      </c>
      <c r="J59" s="132">
        <f t="shared" si="1"/>
        <v>1</v>
      </c>
      <c r="K59" s="97" t="s">
        <v>304</v>
      </c>
      <c r="L59" s="170" t="s">
        <v>305</v>
      </c>
      <c r="M59" s="161">
        <v>40000</v>
      </c>
      <c r="N59" s="173"/>
      <c r="O59" s="173"/>
      <c r="P59" s="174"/>
      <c r="Q59" s="174"/>
      <c r="S59" s="211"/>
      <c r="U59" s="212"/>
      <c r="AA59" s="176"/>
      <c r="AB59" s="249"/>
      <c r="AC59" s="250"/>
      <c r="AD59" s="251"/>
      <c r="AE59" s="251"/>
      <c r="AF59" s="251"/>
      <c r="AG59" s="251"/>
      <c r="AH59" s="251"/>
      <c r="AI59" s="251"/>
      <c r="AJ59" s="251"/>
      <c r="AK59" s="251"/>
      <c r="AL59" s="287"/>
      <c r="AM59" s="251"/>
      <c r="AN59" s="288"/>
      <c r="AO59" s="211"/>
    </row>
    <row r="60" spans="1:41" ht="15" customHeight="1">
      <c r="A60" s="28">
        <v>12</v>
      </c>
      <c r="B60" s="98" t="s">
        <v>306</v>
      </c>
      <c r="C60" s="96"/>
      <c r="D60" s="110" t="s">
        <v>245</v>
      </c>
      <c r="E60" s="98" t="s">
        <v>33</v>
      </c>
      <c r="F60" s="98">
        <v>28</v>
      </c>
      <c r="G60" s="110" t="s">
        <v>307</v>
      </c>
      <c r="H60" s="95">
        <v>44108</v>
      </c>
      <c r="I60" s="95">
        <v>44109</v>
      </c>
      <c r="J60" s="132">
        <f t="shared" si="1"/>
        <v>1</v>
      </c>
      <c r="K60" s="115" t="s">
        <v>286</v>
      </c>
      <c r="L60" s="175">
        <v>3105146721</v>
      </c>
      <c r="M60" s="168">
        <v>24000</v>
      </c>
      <c r="N60" s="176"/>
      <c r="O60" s="176"/>
      <c r="P60" s="174"/>
      <c r="Q60" s="174"/>
      <c r="S60" s="211"/>
      <c r="U60" s="212"/>
      <c r="AA60" s="252"/>
      <c r="AB60" s="253"/>
      <c r="AC60" s="250"/>
      <c r="AD60" s="253"/>
      <c r="AE60" s="253"/>
      <c r="AF60" s="253"/>
      <c r="AG60" s="253"/>
      <c r="AH60" s="253"/>
      <c r="AI60" s="253"/>
      <c r="AJ60" s="253"/>
      <c r="AK60" s="253"/>
      <c r="AL60" s="287"/>
      <c r="AM60" s="253"/>
      <c r="AN60" s="288"/>
      <c r="AO60" s="252"/>
    </row>
    <row r="61" spans="1:41" ht="15" customHeight="1">
      <c r="A61" s="28">
        <v>13</v>
      </c>
      <c r="B61" s="98" t="s">
        <v>308</v>
      </c>
      <c r="C61" s="96"/>
      <c r="D61" s="90" t="s">
        <v>271</v>
      </c>
      <c r="E61" s="101" t="s">
        <v>33</v>
      </c>
      <c r="F61" s="93">
        <v>70</v>
      </c>
      <c r="G61" s="94" t="s">
        <v>309</v>
      </c>
      <c r="H61" s="95">
        <v>44113</v>
      </c>
      <c r="I61" s="95">
        <v>44116</v>
      </c>
      <c r="J61" s="132">
        <f t="shared" si="1"/>
        <v>3</v>
      </c>
      <c r="K61" s="97" t="s">
        <v>286</v>
      </c>
      <c r="L61" s="614" t="s">
        <v>310</v>
      </c>
      <c r="M61" s="161">
        <v>8520</v>
      </c>
      <c r="N61" s="177"/>
      <c r="O61" s="178"/>
      <c r="P61" s="174"/>
      <c r="Q61" s="174"/>
      <c r="S61" s="211"/>
      <c r="U61" s="212"/>
      <c r="AA61" s="252"/>
      <c r="AB61" s="253"/>
      <c r="AC61" s="250"/>
      <c r="AD61" s="254"/>
      <c r="AE61" s="254"/>
      <c r="AF61" s="254"/>
      <c r="AG61" s="254"/>
      <c r="AH61" s="254"/>
      <c r="AI61" s="254"/>
      <c r="AJ61" s="254"/>
      <c r="AK61" s="254"/>
      <c r="AL61" s="287"/>
      <c r="AM61" s="254"/>
      <c r="AN61" s="288"/>
      <c r="AO61" s="296"/>
    </row>
    <row r="62" spans="1:41" ht="17" customHeight="1">
      <c r="A62" s="28">
        <v>14</v>
      </c>
      <c r="B62" s="98" t="s">
        <v>311</v>
      </c>
      <c r="C62" s="96"/>
      <c r="D62" s="90" t="s">
        <v>74</v>
      </c>
      <c r="E62" s="92" t="s">
        <v>32</v>
      </c>
      <c r="F62" s="114">
        <v>46</v>
      </c>
      <c r="G62" s="94" t="s">
        <v>309</v>
      </c>
      <c r="H62" s="95">
        <v>44123</v>
      </c>
      <c r="I62" s="95">
        <v>44125</v>
      </c>
      <c r="J62" s="132">
        <f t="shared" si="1"/>
        <v>2</v>
      </c>
      <c r="K62" s="106" t="s">
        <v>286</v>
      </c>
      <c r="L62" s="179" t="s">
        <v>312</v>
      </c>
      <c r="M62" s="161">
        <v>9707</v>
      </c>
      <c r="N62" s="177"/>
      <c r="O62" s="176"/>
      <c r="P62" s="174"/>
      <c r="Q62" s="174"/>
      <c r="S62" s="211"/>
      <c r="U62" s="212"/>
      <c r="AA62" s="252"/>
      <c r="AB62" s="253"/>
      <c r="AC62" s="250"/>
      <c r="AD62" s="253"/>
      <c r="AE62" s="253"/>
      <c r="AF62" s="253"/>
      <c r="AG62" s="253"/>
      <c r="AH62" s="253"/>
      <c r="AI62" s="253"/>
      <c r="AJ62" s="253"/>
      <c r="AK62" s="253"/>
      <c r="AL62" s="287"/>
      <c r="AM62" s="253"/>
      <c r="AN62" s="288"/>
      <c r="AO62" s="252"/>
    </row>
    <row r="63" spans="1:41" ht="15" customHeight="1">
      <c r="A63" s="28">
        <v>15</v>
      </c>
      <c r="B63" s="98" t="s">
        <v>313</v>
      </c>
      <c r="C63" s="96"/>
      <c r="D63" s="115" t="s">
        <v>76</v>
      </c>
      <c r="E63" s="98" t="s">
        <v>33</v>
      </c>
      <c r="F63" s="116">
        <v>56</v>
      </c>
      <c r="G63" s="115" t="s">
        <v>211</v>
      </c>
      <c r="H63" s="117">
        <v>44104</v>
      </c>
      <c r="I63" s="117">
        <v>44107</v>
      </c>
      <c r="J63" s="132">
        <f t="shared" si="1"/>
        <v>3</v>
      </c>
      <c r="K63" s="98" t="s">
        <v>314</v>
      </c>
      <c r="L63" s="180">
        <v>3435949089</v>
      </c>
      <c r="M63" s="181">
        <v>40000</v>
      </c>
      <c r="N63" s="177"/>
      <c r="O63" s="176"/>
      <c r="P63" s="174"/>
      <c r="Q63" s="174"/>
      <c r="S63" s="211"/>
      <c r="U63" s="212"/>
      <c r="AA63" s="252"/>
      <c r="AB63" s="253"/>
      <c r="AC63" s="250"/>
      <c r="AD63" s="253"/>
      <c r="AE63" s="253"/>
      <c r="AF63" s="253"/>
      <c r="AG63" s="253"/>
      <c r="AH63" s="253"/>
      <c r="AI63" s="253"/>
      <c r="AJ63" s="253"/>
      <c r="AK63" s="253"/>
      <c r="AL63" s="287"/>
      <c r="AM63" s="253"/>
      <c r="AN63" s="288"/>
      <c r="AO63" s="252"/>
    </row>
    <row r="64" spans="1:41" ht="15" customHeight="1">
      <c r="A64" s="28">
        <v>16</v>
      </c>
      <c r="B64" s="98" t="s">
        <v>315</v>
      </c>
      <c r="C64" s="118" t="s">
        <v>83</v>
      </c>
      <c r="D64" s="115"/>
      <c r="E64" s="98" t="s">
        <v>33</v>
      </c>
      <c r="F64" s="116">
        <v>21</v>
      </c>
      <c r="G64" s="115" t="s">
        <v>211</v>
      </c>
      <c r="H64" s="119">
        <v>44107</v>
      </c>
      <c r="I64" s="117">
        <v>44111</v>
      </c>
      <c r="J64" s="132">
        <f t="shared" si="1"/>
        <v>4</v>
      </c>
      <c r="K64" s="98" t="s">
        <v>314</v>
      </c>
      <c r="L64" s="115">
        <v>3554183724</v>
      </c>
      <c r="M64" s="181">
        <v>19484</v>
      </c>
      <c r="O64" s="130"/>
      <c r="P64" s="182"/>
      <c r="Q64" s="182"/>
      <c r="R64" s="213"/>
      <c r="S64" s="214"/>
      <c r="T64" s="215"/>
      <c r="W64" s="216"/>
      <c r="X64" s="217"/>
      <c r="Z64" s="255"/>
      <c r="AA64" s="255"/>
      <c r="AB64" s="255"/>
      <c r="AC64" s="255"/>
      <c r="AD64" s="255"/>
      <c r="AE64" s="255"/>
      <c r="AF64" s="255"/>
      <c r="AG64" s="255"/>
      <c r="AH64" s="256"/>
      <c r="AI64" s="255"/>
      <c r="AJ64" s="256"/>
      <c r="AK64" s="290"/>
      <c r="AN64" s="291"/>
    </row>
    <row r="65" spans="1:41">
      <c r="A65" s="28">
        <v>17</v>
      </c>
      <c r="B65" s="98" t="s">
        <v>316</v>
      </c>
      <c r="C65" s="297" t="s">
        <v>84</v>
      </c>
      <c r="D65" s="115"/>
      <c r="E65" s="98" t="s">
        <v>33</v>
      </c>
      <c r="F65" s="116">
        <v>72</v>
      </c>
      <c r="G65" s="110" t="s">
        <v>211</v>
      </c>
      <c r="H65" s="119">
        <v>44109</v>
      </c>
      <c r="I65" s="117">
        <v>44112</v>
      </c>
      <c r="J65" s="132">
        <f t="shared" si="1"/>
        <v>3</v>
      </c>
      <c r="K65" s="98" t="s">
        <v>314</v>
      </c>
      <c r="L65" s="115">
        <v>3555291736</v>
      </c>
      <c r="M65" s="181">
        <v>25028</v>
      </c>
      <c r="O65" s="130"/>
      <c r="P65" s="182"/>
      <c r="Q65" s="182"/>
      <c r="R65" s="213"/>
      <c r="S65" s="214"/>
      <c r="T65" s="215"/>
      <c r="W65" s="216"/>
      <c r="X65" s="217"/>
      <c r="Z65" s="255"/>
      <c r="AA65" s="255"/>
      <c r="AB65" s="255"/>
      <c r="AC65" s="255"/>
      <c r="AD65" s="255"/>
      <c r="AE65" s="255"/>
      <c r="AF65" s="255"/>
      <c r="AG65" s="255"/>
      <c r="AH65" s="256"/>
      <c r="AI65" s="255"/>
      <c r="AJ65" s="256"/>
      <c r="AK65" s="380"/>
      <c r="AN65" s="291"/>
    </row>
    <row r="66" spans="1:41">
      <c r="A66" s="28">
        <v>18</v>
      </c>
      <c r="B66" s="98" t="s">
        <v>317</v>
      </c>
      <c r="C66" s="115" t="s">
        <v>318</v>
      </c>
      <c r="D66" s="115"/>
      <c r="E66" s="98" t="s">
        <v>33</v>
      </c>
      <c r="F66" s="116">
        <v>73</v>
      </c>
      <c r="G66" s="115" t="s">
        <v>211</v>
      </c>
      <c r="H66" s="119">
        <v>44109</v>
      </c>
      <c r="I66" s="119">
        <v>44113</v>
      </c>
      <c r="J66" s="132">
        <f t="shared" ref="J66:J98" si="2">I66-H66</f>
        <v>4</v>
      </c>
      <c r="K66" s="98" t="s">
        <v>314</v>
      </c>
      <c r="L66" s="115">
        <v>3448584756</v>
      </c>
      <c r="M66" s="352">
        <v>36252</v>
      </c>
      <c r="Z66" s="255"/>
      <c r="AA66" s="255"/>
      <c r="AB66" s="255"/>
      <c r="AC66" s="255"/>
      <c r="AD66" s="255"/>
      <c r="AE66" s="255"/>
      <c r="AF66" s="255"/>
      <c r="AG66" s="255"/>
      <c r="AH66" s="256"/>
      <c r="AI66" s="255"/>
      <c r="AJ66" s="256"/>
      <c r="AK66" s="290"/>
      <c r="AN66" s="291"/>
    </row>
    <row r="67" spans="1:41">
      <c r="A67" s="28">
        <v>19</v>
      </c>
      <c r="B67" s="98" t="s">
        <v>319</v>
      </c>
      <c r="C67" s="99" t="s">
        <v>285</v>
      </c>
      <c r="D67" s="115"/>
      <c r="E67" s="98" t="s">
        <v>33</v>
      </c>
      <c r="F67" s="116">
        <v>1</v>
      </c>
      <c r="G67" s="110" t="s">
        <v>211</v>
      </c>
      <c r="H67" s="119">
        <v>44114</v>
      </c>
      <c r="I67" s="119">
        <v>44117</v>
      </c>
      <c r="J67" s="132">
        <f t="shared" si="2"/>
        <v>3</v>
      </c>
      <c r="K67" s="98" t="s">
        <v>314</v>
      </c>
      <c r="L67" s="115">
        <v>3122851935</v>
      </c>
      <c r="M67" s="352">
        <v>15973</v>
      </c>
      <c r="AA67" s="169"/>
      <c r="AB67" s="401"/>
      <c r="AC67" s="401"/>
      <c r="AD67" s="402"/>
      <c r="AE67" s="402"/>
      <c r="AF67" s="402"/>
      <c r="AG67" s="402"/>
      <c r="AH67" s="402"/>
      <c r="AI67" s="402"/>
      <c r="AJ67" s="402"/>
      <c r="AK67" s="402"/>
      <c r="AL67" s="244"/>
      <c r="AM67" s="402"/>
      <c r="AN67" s="244"/>
      <c r="AO67" s="392"/>
    </row>
    <row r="68" spans="1:41">
      <c r="A68" s="28">
        <v>20</v>
      </c>
      <c r="B68" s="98" t="s">
        <v>320</v>
      </c>
      <c r="C68" s="96"/>
      <c r="D68" s="115" t="s">
        <v>225</v>
      </c>
      <c r="E68" s="98" t="s">
        <v>33</v>
      </c>
      <c r="F68" s="116">
        <v>67</v>
      </c>
      <c r="G68" s="110" t="s">
        <v>211</v>
      </c>
      <c r="H68" s="117">
        <v>44114</v>
      </c>
      <c r="I68" s="117">
        <v>44118</v>
      </c>
      <c r="J68" s="132">
        <f t="shared" si="2"/>
        <v>4</v>
      </c>
      <c r="K68" s="98" t="s">
        <v>314</v>
      </c>
      <c r="L68" s="115">
        <v>3188060703</v>
      </c>
      <c r="M68" s="353">
        <v>40000</v>
      </c>
      <c r="AA68" s="169"/>
      <c r="AB68" s="403"/>
      <c r="AC68" s="403"/>
      <c r="AD68" s="402"/>
      <c r="AE68" s="402"/>
      <c r="AF68" s="403"/>
      <c r="AG68" s="402"/>
      <c r="AH68" s="402"/>
      <c r="AI68" s="402"/>
      <c r="AJ68" s="402"/>
      <c r="AK68" s="402"/>
      <c r="AL68" s="244"/>
      <c r="AM68" s="403"/>
      <c r="AN68" s="244"/>
      <c r="AO68" s="280"/>
    </row>
    <row r="69" spans="1:41">
      <c r="A69" s="28">
        <v>21</v>
      </c>
      <c r="B69" s="98" t="s">
        <v>321</v>
      </c>
      <c r="C69" s="96"/>
      <c r="D69" s="118" t="s">
        <v>259</v>
      </c>
      <c r="E69" s="98" t="s">
        <v>32</v>
      </c>
      <c r="F69" s="116">
        <v>57</v>
      </c>
      <c r="G69" s="298" t="s">
        <v>211</v>
      </c>
      <c r="H69" s="117">
        <v>44119</v>
      </c>
      <c r="I69" s="117">
        <v>44121</v>
      </c>
      <c r="J69" s="132">
        <f t="shared" si="2"/>
        <v>2</v>
      </c>
      <c r="K69" s="98" t="s">
        <v>314</v>
      </c>
      <c r="L69" s="354">
        <v>3555348842</v>
      </c>
      <c r="M69" s="352">
        <v>40000</v>
      </c>
      <c r="AA69" s="169"/>
      <c r="AB69" s="404"/>
      <c r="AC69" s="405"/>
      <c r="AD69" s="405"/>
      <c r="AE69" s="405"/>
      <c r="AF69" s="405"/>
      <c r="AG69" s="405"/>
      <c r="AH69" s="405"/>
      <c r="AI69" s="405"/>
      <c r="AJ69" s="405"/>
      <c r="AK69" s="419"/>
      <c r="AL69" s="244"/>
      <c r="AM69" s="279"/>
      <c r="AN69" s="279"/>
      <c r="AO69" s="427"/>
    </row>
    <row r="70" spans="1:41">
      <c r="A70" s="28">
        <v>22</v>
      </c>
      <c r="B70" s="98" t="s">
        <v>317</v>
      </c>
      <c r="C70" s="115" t="s">
        <v>318</v>
      </c>
      <c r="D70" s="115"/>
      <c r="E70" s="98" t="s">
        <v>33</v>
      </c>
      <c r="F70" s="116">
        <v>73</v>
      </c>
      <c r="G70" s="110" t="s">
        <v>211</v>
      </c>
      <c r="H70" s="119">
        <v>44119</v>
      </c>
      <c r="I70" s="117">
        <v>44123</v>
      </c>
      <c r="J70" s="132">
        <f t="shared" si="2"/>
        <v>4</v>
      </c>
      <c r="K70" s="98" t="s">
        <v>314</v>
      </c>
      <c r="L70" s="179" t="s">
        <v>312</v>
      </c>
      <c r="M70" s="181">
        <v>3748</v>
      </c>
      <c r="N70" s="355"/>
      <c r="O70" s="355"/>
      <c r="P70" s="356"/>
      <c r="Q70" s="356"/>
      <c r="S70" s="392"/>
      <c r="U70" s="162"/>
      <c r="AA70" s="169"/>
      <c r="AB70" s="406"/>
      <c r="AC70" s="406"/>
      <c r="AD70" s="406"/>
      <c r="AE70" s="406"/>
      <c r="AF70" s="402"/>
      <c r="AG70" s="402"/>
      <c r="AH70" s="402"/>
      <c r="AI70" s="402"/>
      <c r="AJ70" s="402"/>
      <c r="AK70" s="402"/>
      <c r="AL70" s="244"/>
      <c r="AM70" s="406"/>
      <c r="AN70" s="244"/>
      <c r="AO70" s="280"/>
    </row>
    <row r="71" spans="1:41" ht="15.75" customHeight="1">
      <c r="A71" s="28">
        <v>23</v>
      </c>
      <c r="B71" s="98" t="s">
        <v>322</v>
      </c>
      <c r="C71" s="96"/>
      <c r="D71" s="299" t="s">
        <v>225</v>
      </c>
      <c r="E71" s="98" t="s">
        <v>33</v>
      </c>
      <c r="F71" s="116">
        <v>15</v>
      </c>
      <c r="G71" s="300" t="s">
        <v>211</v>
      </c>
      <c r="H71" s="119">
        <v>44122</v>
      </c>
      <c r="I71" s="117">
        <v>44125</v>
      </c>
      <c r="J71" s="132">
        <f t="shared" si="2"/>
        <v>3</v>
      </c>
      <c r="K71" s="98" t="s">
        <v>314</v>
      </c>
      <c r="L71" s="115">
        <v>3145327609</v>
      </c>
      <c r="M71" s="352">
        <v>30500</v>
      </c>
      <c r="N71" s="355"/>
      <c r="O71" s="355"/>
      <c r="P71" s="356"/>
      <c r="Q71" s="356"/>
      <c r="S71" s="392"/>
      <c r="U71" s="162"/>
      <c r="AA71" s="169"/>
      <c r="AB71" s="406"/>
      <c r="AC71" s="406"/>
      <c r="AD71" s="402"/>
      <c r="AE71" s="402"/>
      <c r="AF71" s="406"/>
      <c r="AG71" s="406"/>
      <c r="AH71" s="406"/>
      <c r="AI71" s="406"/>
      <c r="AJ71" s="406"/>
      <c r="AK71" s="406"/>
      <c r="AL71" s="244"/>
      <c r="AM71" s="406"/>
      <c r="AN71" s="244"/>
      <c r="AO71" s="280"/>
    </row>
    <row r="72" spans="1:41">
      <c r="A72" s="28">
        <v>24</v>
      </c>
      <c r="B72" s="98" t="s">
        <v>323</v>
      </c>
      <c r="C72" s="115" t="s">
        <v>324</v>
      </c>
      <c r="D72" s="115"/>
      <c r="E72" s="115" t="s">
        <v>33</v>
      </c>
      <c r="F72" s="301">
        <v>36</v>
      </c>
      <c r="G72" s="110" t="s">
        <v>211</v>
      </c>
      <c r="H72" s="117">
        <v>44134</v>
      </c>
      <c r="I72" s="117">
        <v>44135</v>
      </c>
      <c r="J72" s="132">
        <f t="shared" si="2"/>
        <v>1</v>
      </c>
      <c r="K72" s="98" t="s">
        <v>314</v>
      </c>
      <c r="L72" s="115">
        <v>3155321082</v>
      </c>
      <c r="M72" s="357">
        <v>10912</v>
      </c>
      <c r="N72" s="355"/>
      <c r="O72" s="355"/>
      <c r="P72" s="356"/>
      <c r="Q72" s="356"/>
      <c r="S72" s="392"/>
      <c r="U72" s="162"/>
      <c r="AA72" s="169"/>
      <c r="AB72" s="401"/>
      <c r="AC72" s="406"/>
      <c r="AD72" s="402"/>
      <c r="AE72" s="402"/>
      <c r="AF72" s="402"/>
      <c r="AG72" s="402"/>
      <c r="AH72" s="402"/>
      <c r="AI72" s="402"/>
      <c r="AJ72" s="402"/>
      <c r="AK72" s="402"/>
      <c r="AL72" s="244"/>
      <c r="AM72" s="402"/>
      <c r="AN72" s="244"/>
      <c r="AO72" s="392"/>
    </row>
    <row r="73" spans="1:41">
      <c r="A73" s="28">
        <v>25</v>
      </c>
      <c r="B73" s="98" t="s">
        <v>325</v>
      </c>
      <c r="C73" s="96"/>
      <c r="D73" s="94" t="s">
        <v>73</v>
      </c>
      <c r="E73" s="115" t="s">
        <v>33</v>
      </c>
      <c r="F73" s="301">
        <v>50</v>
      </c>
      <c r="G73" s="94" t="s">
        <v>211</v>
      </c>
      <c r="H73" s="302">
        <v>44109</v>
      </c>
      <c r="I73" s="302">
        <v>44111</v>
      </c>
      <c r="J73" s="132">
        <f t="shared" si="2"/>
        <v>2</v>
      </c>
      <c r="K73" s="98" t="s">
        <v>314</v>
      </c>
      <c r="L73" s="358">
        <v>3555264863</v>
      </c>
      <c r="M73" s="359">
        <v>9866</v>
      </c>
      <c r="N73" s="355"/>
      <c r="O73" s="355"/>
      <c r="P73" s="356"/>
      <c r="Q73" s="356"/>
      <c r="S73" s="392"/>
      <c r="U73" s="162"/>
      <c r="AA73" s="169"/>
      <c r="AB73" s="401"/>
      <c r="AC73" s="406"/>
      <c r="AD73" s="402"/>
      <c r="AE73" s="402"/>
      <c r="AF73" s="402"/>
      <c r="AG73" s="402"/>
      <c r="AH73" s="402"/>
      <c r="AI73" s="402"/>
      <c r="AJ73" s="402"/>
      <c r="AK73" s="402"/>
      <c r="AL73" s="244"/>
      <c r="AM73" s="402"/>
      <c r="AN73" s="244"/>
      <c r="AO73" s="392"/>
    </row>
    <row r="74" spans="1:41">
      <c r="A74" s="28">
        <v>26</v>
      </c>
      <c r="B74" s="98" t="s">
        <v>326</v>
      </c>
      <c r="C74" s="94" t="s">
        <v>80</v>
      </c>
      <c r="D74" s="94"/>
      <c r="E74" s="115" t="s">
        <v>33</v>
      </c>
      <c r="F74" s="301">
        <v>6</v>
      </c>
      <c r="G74" s="94" t="s">
        <v>211</v>
      </c>
      <c r="H74" s="302">
        <v>44110</v>
      </c>
      <c r="I74" s="302">
        <v>44113</v>
      </c>
      <c r="J74" s="132">
        <f t="shared" si="2"/>
        <v>3</v>
      </c>
      <c r="K74" s="98" t="s">
        <v>314</v>
      </c>
      <c r="L74" s="360">
        <v>3554139662</v>
      </c>
      <c r="M74" s="359">
        <v>11113</v>
      </c>
      <c r="N74" s="355"/>
      <c r="O74" s="355"/>
      <c r="P74" s="356"/>
      <c r="Q74" s="356"/>
      <c r="S74" s="392"/>
      <c r="U74" s="162"/>
      <c r="AA74" s="169"/>
      <c r="AB74" s="401"/>
      <c r="AC74" s="406"/>
      <c r="AD74" s="402"/>
      <c r="AE74" s="402"/>
      <c r="AF74" s="402"/>
      <c r="AG74" s="402"/>
      <c r="AH74" s="402"/>
      <c r="AI74" s="402"/>
      <c r="AJ74" s="402"/>
      <c r="AK74" s="402"/>
      <c r="AL74" s="244"/>
      <c r="AM74" s="402"/>
      <c r="AN74" s="244"/>
      <c r="AO74" s="392"/>
    </row>
    <row r="75" spans="1:41">
      <c r="A75" s="28">
        <v>27</v>
      </c>
      <c r="B75" s="98" t="s">
        <v>327</v>
      </c>
      <c r="C75" s="94" t="s">
        <v>80</v>
      </c>
      <c r="D75" s="94"/>
      <c r="E75" s="115" t="s">
        <v>33</v>
      </c>
      <c r="F75" s="301">
        <v>6</v>
      </c>
      <c r="G75" s="94" t="s">
        <v>211</v>
      </c>
      <c r="H75" s="302">
        <v>44112</v>
      </c>
      <c r="I75" s="302">
        <v>44114</v>
      </c>
      <c r="J75" s="132">
        <f t="shared" si="2"/>
        <v>2</v>
      </c>
      <c r="K75" s="98" t="s">
        <v>314</v>
      </c>
      <c r="L75" s="360">
        <v>3122388081</v>
      </c>
      <c r="M75" s="359">
        <v>7202</v>
      </c>
      <c r="N75" s="355"/>
      <c r="O75" s="355"/>
      <c r="P75" s="356"/>
      <c r="Q75" s="356"/>
      <c r="S75" s="392"/>
      <c r="U75" s="162"/>
      <c r="AA75" s="169"/>
      <c r="AB75" s="401"/>
      <c r="AC75" s="406"/>
      <c r="AD75" s="402"/>
      <c r="AE75" s="402"/>
      <c r="AF75" s="402"/>
      <c r="AG75" s="402"/>
      <c r="AH75" s="402"/>
      <c r="AI75" s="402"/>
      <c r="AJ75" s="402"/>
      <c r="AK75" s="402"/>
      <c r="AL75" s="244"/>
      <c r="AM75" s="402"/>
      <c r="AN75" s="244"/>
      <c r="AO75" s="392"/>
    </row>
    <row r="76" spans="1:41">
      <c r="A76" s="28">
        <v>28</v>
      </c>
      <c r="B76" s="98" t="s">
        <v>322</v>
      </c>
      <c r="C76" s="96"/>
      <c r="D76" s="115" t="s">
        <v>152</v>
      </c>
      <c r="E76" s="115" t="s">
        <v>33</v>
      </c>
      <c r="F76" s="301">
        <v>15</v>
      </c>
      <c r="G76" s="94" t="s">
        <v>211</v>
      </c>
      <c r="H76" s="302">
        <v>44112</v>
      </c>
      <c r="I76" s="302">
        <v>44114</v>
      </c>
      <c r="J76" s="132">
        <f t="shared" si="2"/>
        <v>2</v>
      </c>
      <c r="K76" s="98" t="s">
        <v>314</v>
      </c>
      <c r="L76" s="358">
        <v>3555278532</v>
      </c>
      <c r="M76" s="359">
        <v>9434</v>
      </c>
      <c r="N76" s="355"/>
      <c r="O76" s="355"/>
      <c r="P76" s="356"/>
      <c r="Q76" s="356"/>
      <c r="S76" s="392"/>
      <c r="U76" s="393"/>
      <c r="AA76" s="393"/>
      <c r="AB76" s="402"/>
      <c r="AC76" s="401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244"/>
      <c r="AO76" s="392"/>
    </row>
    <row r="77" spans="1:41">
      <c r="A77" s="28">
        <v>29</v>
      </c>
      <c r="B77" s="98" t="s">
        <v>328</v>
      </c>
      <c r="C77" s="115" t="s">
        <v>329</v>
      </c>
      <c r="D77" s="115"/>
      <c r="E77" s="115" t="s">
        <v>33</v>
      </c>
      <c r="F77" s="301">
        <v>11</v>
      </c>
      <c r="G77" s="94" t="s">
        <v>211</v>
      </c>
      <c r="H77" s="302">
        <v>44128</v>
      </c>
      <c r="I77" s="302">
        <v>44130</v>
      </c>
      <c r="J77" s="132">
        <f t="shared" si="2"/>
        <v>2</v>
      </c>
      <c r="K77" s="98" t="s">
        <v>314</v>
      </c>
      <c r="L77" s="361">
        <v>3555718177</v>
      </c>
      <c r="M77" s="359">
        <v>6363</v>
      </c>
      <c r="N77" s="355"/>
      <c r="O77" s="355"/>
      <c r="P77" s="356"/>
      <c r="Q77" s="356"/>
      <c r="S77" s="392"/>
      <c r="U77" s="393"/>
      <c r="AA77" s="393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244"/>
      <c r="AO77" s="392"/>
    </row>
    <row r="78" spans="1:41" ht="15" customHeight="1">
      <c r="A78" s="28">
        <v>30</v>
      </c>
      <c r="B78" s="98" t="s">
        <v>330</v>
      </c>
      <c r="C78" s="94" t="s">
        <v>331</v>
      </c>
      <c r="D78" s="94"/>
      <c r="E78" s="115" t="s">
        <v>33</v>
      </c>
      <c r="F78" s="301">
        <v>24</v>
      </c>
      <c r="G78" s="94" t="s">
        <v>211</v>
      </c>
      <c r="H78" s="302">
        <v>44132</v>
      </c>
      <c r="I78" s="302">
        <v>44134</v>
      </c>
      <c r="J78" s="132">
        <f t="shared" si="2"/>
        <v>2</v>
      </c>
      <c r="K78" s="98" t="s">
        <v>314</v>
      </c>
      <c r="L78" s="360">
        <v>3554188760</v>
      </c>
      <c r="M78" s="359">
        <v>11301</v>
      </c>
      <c r="N78" s="355"/>
      <c r="O78" s="355"/>
      <c r="P78" s="356"/>
      <c r="Q78" s="356"/>
      <c r="S78" s="392"/>
      <c r="U78" s="393"/>
      <c r="AA78" s="393"/>
      <c r="AB78" s="402"/>
      <c r="AC78" s="401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244"/>
      <c r="AO78" s="392"/>
    </row>
    <row r="79" spans="1:41">
      <c r="A79" s="28">
        <v>31</v>
      </c>
      <c r="B79" s="98" t="s">
        <v>332</v>
      </c>
      <c r="C79" s="94" t="s">
        <v>80</v>
      </c>
      <c r="D79" s="110"/>
      <c r="E79" s="115" t="s">
        <v>33</v>
      </c>
      <c r="F79" s="301">
        <v>0</v>
      </c>
      <c r="G79" s="94" t="s">
        <v>211</v>
      </c>
      <c r="H79" s="95">
        <v>44133</v>
      </c>
      <c r="I79" s="95">
        <v>44135</v>
      </c>
      <c r="J79" s="132">
        <f t="shared" si="2"/>
        <v>2</v>
      </c>
      <c r="K79" s="98" t="s">
        <v>314</v>
      </c>
      <c r="L79" s="360">
        <v>3119596702</v>
      </c>
      <c r="M79" s="168">
        <v>4118</v>
      </c>
      <c r="N79" s="355"/>
      <c r="O79" s="355"/>
      <c r="P79" s="356"/>
      <c r="Q79" s="356"/>
      <c r="S79" s="394"/>
      <c r="U79" s="393"/>
      <c r="AA79" s="369"/>
      <c r="AB79" s="407"/>
      <c r="AC79" s="401"/>
      <c r="AD79" s="407"/>
      <c r="AE79" s="407"/>
      <c r="AF79" s="407"/>
      <c r="AG79" s="407"/>
      <c r="AH79" s="407"/>
      <c r="AI79" s="407"/>
      <c r="AJ79" s="402"/>
      <c r="AK79" s="407"/>
      <c r="AL79" s="402"/>
      <c r="AM79" s="407"/>
      <c r="AN79" s="244"/>
      <c r="AO79" s="428"/>
    </row>
    <row r="80" spans="1:41">
      <c r="A80" s="28">
        <v>32</v>
      </c>
      <c r="B80" s="98" t="s">
        <v>333</v>
      </c>
      <c r="C80" s="115" t="s">
        <v>334</v>
      </c>
      <c r="D80" s="115"/>
      <c r="E80" s="115" t="s">
        <v>33</v>
      </c>
      <c r="F80" s="301">
        <v>10</v>
      </c>
      <c r="G80" s="94" t="s">
        <v>211</v>
      </c>
      <c r="H80" s="119">
        <v>44122</v>
      </c>
      <c r="I80" s="117">
        <v>44123</v>
      </c>
      <c r="J80" s="132">
        <f t="shared" si="2"/>
        <v>1</v>
      </c>
      <c r="K80" s="98" t="s">
        <v>314</v>
      </c>
      <c r="L80" s="362" t="s">
        <v>312</v>
      </c>
      <c r="M80" s="363">
        <v>5694</v>
      </c>
      <c r="N80" s="364"/>
      <c r="O80" s="364"/>
      <c r="P80" s="365"/>
      <c r="Q80" s="365"/>
      <c r="S80" s="371"/>
      <c r="U80" s="368"/>
      <c r="AA80" s="408"/>
      <c r="AB80" s="371"/>
      <c r="AC80" s="371"/>
      <c r="AD80" s="208"/>
      <c r="AE80" s="208"/>
      <c r="AF80" s="208"/>
      <c r="AG80" s="208"/>
      <c r="AH80" s="208"/>
      <c r="AI80" s="208"/>
      <c r="AJ80" s="208"/>
      <c r="AK80" s="208"/>
      <c r="AL80" s="402"/>
      <c r="AM80" s="208"/>
      <c r="AN80" s="208"/>
      <c r="AO80" s="208"/>
    </row>
    <row r="81" spans="1:43">
      <c r="A81" s="28">
        <v>33</v>
      </c>
      <c r="B81" s="90" t="s">
        <v>335</v>
      </c>
      <c r="C81" s="297" t="s">
        <v>154</v>
      </c>
      <c r="D81" s="94"/>
      <c r="E81" s="115" t="s">
        <v>33</v>
      </c>
      <c r="F81" s="303">
        <v>23</v>
      </c>
      <c r="G81" s="94" t="s">
        <v>211</v>
      </c>
      <c r="H81" s="302">
        <v>44105</v>
      </c>
      <c r="I81" s="302">
        <v>44107</v>
      </c>
      <c r="J81" s="132">
        <f t="shared" si="2"/>
        <v>2</v>
      </c>
      <c r="K81" s="98" t="s">
        <v>314</v>
      </c>
      <c r="L81" s="115">
        <v>3555399429</v>
      </c>
      <c r="M81" s="363">
        <v>5950</v>
      </c>
      <c r="N81" s="364"/>
      <c r="O81" s="364"/>
      <c r="P81" s="365"/>
      <c r="Q81" s="365"/>
      <c r="S81" s="371"/>
      <c r="U81" s="368"/>
      <c r="AA81" s="408"/>
      <c r="AB81" s="371"/>
      <c r="AC81" s="371"/>
      <c r="AD81" s="208"/>
      <c r="AE81" s="208"/>
      <c r="AF81" s="208"/>
      <c r="AG81" s="208"/>
      <c r="AH81" s="208"/>
      <c r="AI81" s="208"/>
      <c r="AJ81" s="208"/>
      <c r="AK81" s="208"/>
      <c r="AL81" s="402"/>
      <c r="AM81" s="208"/>
      <c r="AN81" s="208"/>
      <c r="AO81" s="208"/>
    </row>
    <row r="82" spans="1:43">
      <c r="A82" s="28">
        <v>34</v>
      </c>
      <c r="B82" s="90" t="s">
        <v>336</v>
      </c>
      <c r="C82" s="94" t="s">
        <v>150</v>
      </c>
      <c r="D82" s="115"/>
      <c r="E82" s="115" t="s">
        <v>33</v>
      </c>
      <c r="F82" s="303">
        <v>71</v>
      </c>
      <c r="G82" s="94" t="s">
        <v>211</v>
      </c>
      <c r="H82" s="302">
        <v>44111</v>
      </c>
      <c r="I82" s="302">
        <v>44112</v>
      </c>
      <c r="J82" s="132">
        <f t="shared" si="2"/>
        <v>1</v>
      </c>
      <c r="K82" s="98" t="s">
        <v>314</v>
      </c>
      <c r="L82" s="360">
        <v>3555120325</v>
      </c>
      <c r="M82" s="363">
        <v>3286</v>
      </c>
      <c r="N82" s="366"/>
      <c r="O82" s="366"/>
      <c r="P82" s="365"/>
      <c r="Q82" s="365"/>
      <c r="S82" s="371"/>
      <c r="U82" s="371"/>
      <c r="AA82" s="408"/>
      <c r="AB82" s="284"/>
      <c r="AC82" s="371"/>
      <c r="AD82" s="203"/>
      <c r="AE82" s="203"/>
      <c r="AF82" s="402"/>
      <c r="AG82" s="402"/>
      <c r="AH82" s="402"/>
      <c r="AI82" s="402"/>
      <c r="AJ82" s="402"/>
      <c r="AK82" s="402"/>
      <c r="AL82" s="402"/>
      <c r="AM82" s="203"/>
      <c r="AN82" s="244"/>
      <c r="AO82" s="280"/>
    </row>
    <row r="83" spans="1:43">
      <c r="A83" s="28">
        <v>35</v>
      </c>
      <c r="B83" s="90" t="s">
        <v>337</v>
      </c>
      <c r="C83" s="96"/>
      <c r="D83" s="110" t="s">
        <v>338</v>
      </c>
      <c r="E83" s="115" t="s">
        <v>33</v>
      </c>
      <c r="F83" s="303">
        <v>49</v>
      </c>
      <c r="G83" s="94" t="s">
        <v>211</v>
      </c>
      <c r="H83" s="302">
        <v>44113</v>
      </c>
      <c r="I83" s="302">
        <v>44115</v>
      </c>
      <c r="J83" s="132">
        <f t="shared" si="2"/>
        <v>2</v>
      </c>
      <c r="K83" s="98" t="s">
        <v>314</v>
      </c>
      <c r="L83" s="360">
        <v>3554507698</v>
      </c>
      <c r="M83" s="363">
        <v>6746</v>
      </c>
      <c r="N83" s="367"/>
      <c r="O83" s="368"/>
      <c r="P83" s="365"/>
      <c r="Q83" s="365"/>
      <c r="S83" s="371"/>
      <c r="U83" s="367"/>
      <c r="AA83" s="408"/>
      <c r="AB83" s="284"/>
      <c r="AC83" s="371"/>
      <c r="AD83" s="203"/>
      <c r="AE83" s="203"/>
      <c r="AF83" s="402"/>
      <c r="AG83" s="402"/>
      <c r="AH83" s="402"/>
      <c r="AI83" s="402"/>
      <c r="AJ83" s="402"/>
      <c r="AK83" s="402"/>
      <c r="AL83" s="402"/>
      <c r="AM83" s="203"/>
      <c r="AN83" s="244"/>
      <c r="AO83" s="280"/>
    </row>
    <row r="84" spans="1:43">
      <c r="A84" s="28">
        <v>36</v>
      </c>
      <c r="B84" s="98" t="s">
        <v>339</v>
      </c>
      <c r="C84" s="96"/>
      <c r="D84" s="110" t="s">
        <v>340</v>
      </c>
      <c r="E84" s="115" t="s">
        <v>33</v>
      </c>
      <c r="F84" s="301">
        <v>52</v>
      </c>
      <c r="G84" s="94" t="s">
        <v>211</v>
      </c>
      <c r="H84" s="302">
        <v>44119</v>
      </c>
      <c r="I84" s="302">
        <v>44121</v>
      </c>
      <c r="J84" s="132">
        <f t="shared" si="2"/>
        <v>2</v>
      </c>
      <c r="K84" s="98" t="s">
        <v>314</v>
      </c>
      <c r="L84" s="360">
        <v>35544233498</v>
      </c>
      <c r="M84" s="363">
        <v>7077</v>
      </c>
      <c r="N84" s="369"/>
      <c r="O84" s="369"/>
      <c r="P84" s="369"/>
      <c r="Q84" s="369"/>
      <c r="S84" s="369"/>
      <c r="U84" s="369"/>
      <c r="AA84" s="369"/>
      <c r="AB84" s="369"/>
      <c r="AC84" s="409"/>
      <c r="AD84" s="369"/>
      <c r="AE84" s="369"/>
      <c r="AF84" s="369"/>
      <c r="AG84" s="369"/>
      <c r="AH84" s="369"/>
      <c r="AI84" s="369"/>
      <c r="AJ84" s="369"/>
      <c r="AK84" s="369"/>
      <c r="AL84" s="420"/>
      <c r="AM84" s="369"/>
      <c r="AN84" s="421"/>
      <c r="AO84" s="369"/>
      <c r="AQ84" s="369" t="s">
        <v>341</v>
      </c>
    </row>
    <row r="85" spans="1:43">
      <c r="A85" s="28">
        <v>37</v>
      </c>
      <c r="B85" s="90" t="s">
        <v>342</v>
      </c>
      <c r="C85" s="94" t="s">
        <v>343</v>
      </c>
      <c r="D85" s="110"/>
      <c r="E85" s="110" t="s">
        <v>33</v>
      </c>
      <c r="F85" s="303">
        <v>5</v>
      </c>
      <c r="G85" s="94" t="s">
        <v>211</v>
      </c>
      <c r="H85" s="95">
        <v>44128</v>
      </c>
      <c r="I85" s="95">
        <v>44131</v>
      </c>
      <c r="J85" s="132">
        <f t="shared" si="2"/>
        <v>3</v>
      </c>
      <c r="K85" s="98" t="s">
        <v>314</v>
      </c>
      <c r="L85" s="110">
        <v>3122194739</v>
      </c>
      <c r="M85" s="370">
        <v>8793</v>
      </c>
      <c r="N85" s="371"/>
      <c r="O85" s="371"/>
      <c r="P85" s="372"/>
      <c r="Q85" s="372"/>
      <c r="S85" s="371"/>
      <c r="U85" s="371"/>
      <c r="AA85" s="371"/>
      <c r="AB85" s="371"/>
      <c r="AC85" s="410"/>
      <c r="AD85" s="208"/>
      <c r="AE85" s="208"/>
      <c r="AF85" s="208"/>
      <c r="AG85" s="208"/>
      <c r="AH85" s="208"/>
      <c r="AI85" s="208"/>
      <c r="AJ85" s="208"/>
      <c r="AK85" s="208"/>
      <c r="AL85" s="287"/>
      <c r="AM85" s="208"/>
      <c r="AN85" s="422"/>
      <c r="AO85" s="208"/>
      <c r="AQ85" s="208" t="s">
        <v>239</v>
      </c>
    </row>
    <row r="86" spans="1:43">
      <c r="A86" s="28">
        <v>38</v>
      </c>
      <c r="B86" s="90" t="s">
        <v>344</v>
      </c>
      <c r="C86" s="96"/>
      <c r="D86" s="97" t="s">
        <v>345</v>
      </c>
      <c r="E86" s="110" t="s">
        <v>33</v>
      </c>
      <c r="F86" s="303">
        <v>42</v>
      </c>
      <c r="G86" s="94" t="s">
        <v>211</v>
      </c>
      <c r="H86" s="95">
        <v>44129</v>
      </c>
      <c r="I86" s="95">
        <v>44131</v>
      </c>
      <c r="J86" s="132">
        <f t="shared" si="2"/>
        <v>2</v>
      </c>
      <c r="K86" s="98" t="s">
        <v>314</v>
      </c>
      <c r="L86" s="167" t="s">
        <v>346</v>
      </c>
      <c r="M86" s="370">
        <v>5573</v>
      </c>
      <c r="V86" s="395"/>
      <c r="W86" s="395"/>
      <c r="X86" s="395"/>
      <c r="Y86" s="395"/>
      <c r="Z86" s="395"/>
      <c r="AA86" s="411"/>
      <c r="AB86" s="395"/>
      <c r="AC86" s="412"/>
      <c r="AD86" s="413"/>
      <c r="AN86" s="423"/>
      <c r="AO86" s="130"/>
    </row>
    <row r="87" spans="1:43">
      <c r="A87" s="28">
        <v>39</v>
      </c>
      <c r="B87" s="98" t="s">
        <v>347</v>
      </c>
      <c r="C87" s="96"/>
      <c r="D87" s="115" t="s">
        <v>225</v>
      </c>
      <c r="E87" s="92" t="s">
        <v>32</v>
      </c>
      <c r="F87" s="304">
        <v>19</v>
      </c>
      <c r="G87" s="94" t="s">
        <v>309</v>
      </c>
      <c r="H87" s="302">
        <v>44121</v>
      </c>
      <c r="I87" s="302">
        <v>44124</v>
      </c>
      <c r="J87" s="132">
        <f t="shared" si="2"/>
        <v>3</v>
      </c>
      <c r="K87" s="98" t="s">
        <v>314</v>
      </c>
      <c r="L87" s="615" t="s">
        <v>348</v>
      </c>
      <c r="M87" s="359">
        <v>10297</v>
      </c>
      <c r="V87" s="396"/>
      <c r="W87" s="396"/>
      <c r="X87" s="396"/>
      <c r="Y87" s="396"/>
      <c r="Z87" s="396"/>
      <c r="AA87" s="414"/>
      <c r="AB87" s="396"/>
      <c r="AC87" s="412"/>
      <c r="AD87" s="413"/>
      <c r="AN87" s="424"/>
      <c r="AO87" s="130"/>
    </row>
    <row r="88" spans="1:43">
      <c r="A88" s="28">
        <v>40</v>
      </c>
      <c r="B88" s="98" t="s">
        <v>349</v>
      </c>
      <c r="C88" s="110" t="s">
        <v>80</v>
      </c>
      <c r="D88" s="115"/>
      <c r="E88" s="115" t="s">
        <v>32</v>
      </c>
      <c r="F88" s="304">
        <v>1</v>
      </c>
      <c r="G88" s="94" t="s">
        <v>211</v>
      </c>
      <c r="H88" s="95">
        <v>44123</v>
      </c>
      <c r="I88" s="104">
        <v>44124</v>
      </c>
      <c r="J88" s="132">
        <f t="shared" si="2"/>
        <v>1</v>
      </c>
      <c r="K88" s="98" t="s">
        <v>314</v>
      </c>
      <c r="L88" s="115">
        <v>3445384153</v>
      </c>
      <c r="M88" s="353">
        <v>7378</v>
      </c>
      <c r="V88" s="396"/>
      <c r="W88" s="396"/>
      <c r="X88" s="396"/>
      <c r="Y88" s="396"/>
      <c r="Z88" s="396"/>
      <c r="AA88" s="414"/>
      <c r="AB88" s="396"/>
      <c r="AC88" s="412"/>
      <c r="AD88" s="415"/>
      <c r="AN88" s="424"/>
      <c r="AO88" s="130"/>
    </row>
    <row r="89" spans="1:43">
      <c r="A89" s="28">
        <v>41</v>
      </c>
      <c r="B89" s="98" t="s">
        <v>350</v>
      </c>
      <c r="C89" s="115" t="s">
        <v>351</v>
      </c>
      <c r="D89" s="115"/>
      <c r="E89" s="115" t="s">
        <v>33</v>
      </c>
      <c r="F89" s="304">
        <v>63</v>
      </c>
      <c r="G89" s="94" t="s">
        <v>211</v>
      </c>
      <c r="H89" s="117">
        <v>44127</v>
      </c>
      <c r="I89" s="117">
        <v>44131</v>
      </c>
      <c r="J89" s="132">
        <f t="shared" si="2"/>
        <v>4</v>
      </c>
      <c r="K89" s="98" t="s">
        <v>314</v>
      </c>
      <c r="L89" s="115">
        <v>3555691130</v>
      </c>
      <c r="M89" s="373">
        <v>23640</v>
      </c>
      <c r="Q89" s="255"/>
      <c r="R89" s="130"/>
      <c r="V89" s="396"/>
      <c r="W89" s="396"/>
      <c r="X89" s="396"/>
      <c r="Y89" s="396"/>
      <c r="Z89" s="396"/>
      <c r="AA89" s="414"/>
      <c r="AB89" s="396"/>
      <c r="AC89" s="412"/>
      <c r="AD89" s="416"/>
      <c r="AN89" s="423"/>
      <c r="AO89" s="130"/>
    </row>
    <row r="90" spans="1:43">
      <c r="A90" s="28">
        <v>42</v>
      </c>
      <c r="B90" s="98" t="s">
        <v>352</v>
      </c>
      <c r="C90" s="96"/>
      <c r="D90" s="115" t="s">
        <v>152</v>
      </c>
      <c r="E90" s="115" t="s">
        <v>32</v>
      </c>
      <c r="F90" s="304">
        <v>44</v>
      </c>
      <c r="G90" s="94" t="s">
        <v>211</v>
      </c>
      <c r="H90" s="117">
        <v>44130</v>
      </c>
      <c r="I90" s="117">
        <v>44132</v>
      </c>
      <c r="J90" s="132">
        <f t="shared" si="2"/>
        <v>2</v>
      </c>
      <c r="K90" s="98" t="s">
        <v>314</v>
      </c>
      <c r="L90" s="115">
        <v>3468483558</v>
      </c>
      <c r="M90" s="373">
        <v>15433</v>
      </c>
      <c r="Q90" s="255"/>
      <c r="R90" s="130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417"/>
      <c r="AL90" s="399"/>
      <c r="AM90" s="417"/>
      <c r="AN90" s="385"/>
    </row>
    <row r="91" spans="1:43">
      <c r="A91" s="28">
        <v>43</v>
      </c>
      <c r="B91" s="98" t="s">
        <v>353</v>
      </c>
      <c r="C91" s="96"/>
      <c r="D91" s="115" t="s">
        <v>76</v>
      </c>
      <c r="E91" s="115" t="s">
        <v>33</v>
      </c>
      <c r="F91" s="304">
        <v>31</v>
      </c>
      <c r="G91" s="94" t="s">
        <v>211</v>
      </c>
      <c r="H91" s="117">
        <v>44132</v>
      </c>
      <c r="I91" s="117">
        <v>44135</v>
      </c>
      <c r="J91" s="132">
        <f t="shared" si="2"/>
        <v>3</v>
      </c>
      <c r="K91" s="98" t="s">
        <v>314</v>
      </c>
      <c r="L91" s="115">
        <v>3115296013</v>
      </c>
      <c r="M91" s="373">
        <v>40000</v>
      </c>
      <c r="Q91" s="255"/>
      <c r="R91" s="130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417"/>
      <c r="AL91" s="399"/>
      <c r="AM91" s="417"/>
      <c r="AN91" s="130"/>
    </row>
    <row r="92" spans="1:43">
      <c r="A92" s="28">
        <v>44</v>
      </c>
      <c r="B92" s="98" t="s">
        <v>354</v>
      </c>
      <c r="C92" s="96"/>
      <c r="D92" s="115" t="s">
        <v>340</v>
      </c>
      <c r="E92" s="115" t="s">
        <v>33</v>
      </c>
      <c r="F92" s="304">
        <v>69</v>
      </c>
      <c r="G92" s="94" t="s">
        <v>211</v>
      </c>
      <c r="H92" s="117">
        <v>44131</v>
      </c>
      <c r="I92" s="117">
        <v>44135</v>
      </c>
      <c r="J92" s="132">
        <f t="shared" si="2"/>
        <v>4</v>
      </c>
      <c r="K92" s="98" t="s">
        <v>314</v>
      </c>
      <c r="L92" s="115">
        <v>3555183986</v>
      </c>
      <c r="M92" s="373">
        <v>31600</v>
      </c>
      <c r="Q92" s="255"/>
      <c r="R92" s="130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417"/>
      <c r="AL92" s="399"/>
      <c r="AM92" s="417"/>
      <c r="AN92" s="385"/>
    </row>
    <row r="93" spans="1:43">
      <c r="A93" s="28">
        <v>45</v>
      </c>
      <c r="B93" s="98" t="s">
        <v>355</v>
      </c>
      <c r="C93" s="96"/>
      <c r="D93" s="115" t="s">
        <v>356</v>
      </c>
      <c r="E93" s="115" t="s">
        <v>32</v>
      </c>
      <c r="F93" s="304">
        <v>83</v>
      </c>
      <c r="G93" s="94" t="s">
        <v>211</v>
      </c>
      <c r="H93" s="305">
        <v>44103</v>
      </c>
      <c r="I93" s="305">
        <v>44105</v>
      </c>
      <c r="J93" s="132">
        <f t="shared" si="2"/>
        <v>2</v>
      </c>
      <c r="K93" s="98" t="s">
        <v>314</v>
      </c>
      <c r="L93" s="616" t="s">
        <v>357</v>
      </c>
      <c r="M93" s="374">
        <v>15728</v>
      </c>
      <c r="Q93" s="255"/>
      <c r="R93" s="130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417"/>
      <c r="AL93" s="399"/>
      <c r="AM93" s="417"/>
      <c r="AN93" s="130"/>
    </row>
    <row r="94" spans="1:43">
      <c r="A94" s="28">
        <v>46</v>
      </c>
      <c r="B94" s="98" t="s">
        <v>358</v>
      </c>
      <c r="C94" s="110" t="s">
        <v>80</v>
      </c>
      <c r="D94" s="115"/>
      <c r="E94" s="115" t="s">
        <v>33</v>
      </c>
      <c r="F94" s="304">
        <v>38</v>
      </c>
      <c r="G94" s="94" t="s">
        <v>211</v>
      </c>
      <c r="H94" s="305">
        <v>44109</v>
      </c>
      <c r="I94" s="305">
        <v>44111</v>
      </c>
      <c r="J94" s="132">
        <f t="shared" si="2"/>
        <v>2</v>
      </c>
      <c r="K94" s="98" t="s">
        <v>314</v>
      </c>
      <c r="L94" s="360">
        <v>3555163358</v>
      </c>
      <c r="M94" s="374">
        <v>12399</v>
      </c>
      <c r="O94" s="375"/>
      <c r="P94" s="376"/>
      <c r="R94" s="385"/>
      <c r="T94" s="380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417"/>
      <c r="AG94" s="397"/>
      <c r="AH94" s="425"/>
      <c r="AI94" s="385"/>
      <c r="AL94" s="130"/>
      <c r="AN94" s="426"/>
      <c r="AO94" s="130"/>
    </row>
    <row r="95" spans="1:43">
      <c r="A95" s="28">
        <v>47</v>
      </c>
      <c r="B95" s="98" t="s">
        <v>359</v>
      </c>
      <c r="C95" s="110" t="s">
        <v>154</v>
      </c>
      <c r="D95" s="97"/>
      <c r="E95" s="90" t="s">
        <v>33</v>
      </c>
      <c r="F95" s="304">
        <v>35</v>
      </c>
      <c r="G95" s="94" t="s">
        <v>211</v>
      </c>
      <c r="H95" s="305">
        <v>44124</v>
      </c>
      <c r="I95" s="305">
        <v>44125</v>
      </c>
      <c r="J95" s="132">
        <f t="shared" si="2"/>
        <v>1</v>
      </c>
      <c r="K95" s="98" t="s">
        <v>314</v>
      </c>
      <c r="L95" s="360">
        <v>3113837680</v>
      </c>
      <c r="M95" s="181">
        <v>8340</v>
      </c>
      <c r="O95" s="377"/>
      <c r="P95" s="377"/>
      <c r="R95" s="130"/>
      <c r="T95" s="380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417"/>
      <c r="AG95" s="398"/>
      <c r="AH95" s="425"/>
      <c r="AI95" s="130"/>
      <c r="AL95" s="130"/>
      <c r="AN95" s="426"/>
      <c r="AO95" s="130"/>
    </row>
    <row r="96" spans="1:43">
      <c r="A96" s="28">
        <v>48</v>
      </c>
      <c r="B96" s="98" t="s">
        <v>354</v>
      </c>
      <c r="C96" s="96"/>
      <c r="D96" s="110" t="s">
        <v>340</v>
      </c>
      <c r="E96" s="90" t="s">
        <v>32</v>
      </c>
      <c r="F96" s="304">
        <v>69</v>
      </c>
      <c r="G96" s="94" t="s">
        <v>211</v>
      </c>
      <c r="H96" s="117">
        <v>44130</v>
      </c>
      <c r="I96" s="117">
        <v>44131</v>
      </c>
      <c r="J96" s="132">
        <f t="shared" si="2"/>
        <v>1</v>
      </c>
      <c r="K96" s="98" t="s">
        <v>314</v>
      </c>
      <c r="L96" s="360">
        <v>3555048219</v>
      </c>
      <c r="M96" s="181">
        <v>8367</v>
      </c>
      <c r="O96" s="377"/>
      <c r="P96" s="377"/>
      <c r="Q96" s="385"/>
      <c r="R96" s="130"/>
      <c r="T96" s="380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417"/>
      <c r="AG96" s="398"/>
      <c r="AH96" s="425"/>
      <c r="AI96" s="130"/>
      <c r="AL96" s="130"/>
      <c r="AN96" s="426"/>
      <c r="AO96" s="130"/>
    </row>
    <row r="97" spans="1:41">
      <c r="A97" s="28">
        <v>49</v>
      </c>
      <c r="B97" s="98" t="s">
        <v>360</v>
      </c>
      <c r="C97" s="94" t="s">
        <v>150</v>
      </c>
      <c r="D97" s="94"/>
      <c r="E97" s="90" t="s">
        <v>33</v>
      </c>
      <c r="F97" s="304">
        <v>84</v>
      </c>
      <c r="G97" s="94" t="s">
        <v>211</v>
      </c>
      <c r="H97" s="117">
        <v>44134</v>
      </c>
      <c r="I97" s="117">
        <v>44135</v>
      </c>
      <c r="J97" s="132">
        <f t="shared" si="2"/>
        <v>1</v>
      </c>
      <c r="K97" s="98" t="s">
        <v>314</v>
      </c>
      <c r="L97" s="360">
        <v>3175463002</v>
      </c>
      <c r="M97" s="181">
        <v>11062</v>
      </c>
      <c r="O97" s="377"/>
      <c r="P97" s="377"/>
      <c r="Q97" s="385"/>
      <c r="R97" s="130"/>
      <c r="T97" s="380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417"/>
      <c r="AG97" s="398"/>
      <c r="AH97" s="425"/>
      <c r="AI97" s="130"/>
      <c r="AL97" s="130"/>
      <c r="AN97" s="423"/>
      <c r="AO97" s="130"/>
    </row>
    <row r="98" spans="1:41">
      <c r="A98" s="28">
        <v>50</v>
      </c>
      <c r="B98" s="306" t="s">
        <v>361</v>
      </c>
      <c r="C98" s="307" t="s">
        <v>362</v>
      </c>
      <c r="D98" s="308"/>
      <c r="E98" s="309" t="s">
        <v>33</v>
      </c>
      <c r="F98" s="304">
        <v>4</v>
      </c>
      <c r="G98" s="310" t="s">
        <v>214</v>
      </c>
      <c r="H98" s="95">
        <v>44095</v>
      </c>
      <c r="I98" s="95">
        <v>44103</v>
      </c>
      <c r="J98" s="132">
        <f t="shared" si="2"/>
        <v>8</v>
      </c>
      <c r="K98" s="98" t="s">
        <v>314</v>
      </c>
      <c r="L98" s="378">
        <v>3555363821</v>
      </c>
      <c r="M98" s="379">
        <v>2466</v>
      </c>
      <c r="O98" s="380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417"/>
      <c r="AG98" s="398"/>
      <c r="AH98" s="425"/>
      <c r="AI98" s="130"/>
      <c r="AL98" s="130"/>
      <c r="AN98" s="426"/>
      <c r="AO98" s="130"/>
    </row>
    <row r="99" spans="1:41">
      <c r="A99" s="73"/>
      <c r="B99" s="311"/>
      <c r="C99" s="312"/>
      <c r="D99" s="313"/>
      <c r="E99" s="311"/>
      <c r="F99" s="314"/>
      <c r="G99" s="315"/>
      <c r="H99" s="316"/>
      <c r="I99" s="381"/>
      <c r="J99" s="382"/>
      <c r="K99" s="312"/>
      <c r="L99" s="383"/>
      <c r="M99" s="384"/>
      <c r="O99" s="380"/>
      <c r="P99" s="385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417"/>
      <c r="AG99" s="398"/>
      <c r="AH99" s="425"/>
      <c r="AI99" s="130"/>
      <c r="AL99" s="130"/>
      <c r="AN99" s="426"/>
      <c r="AO99" s="130"/>
    </row>
    <row r="100" spans="1:41">
      <c r="A100" s="779" t="s">
        <v>363</v>
      </c>
      <c r="B100" s="779"/>
      <c r="C100" s="317"/>
      <c r="D100" s="81"/>
      <c r="E100" s="318"/>
      <c r="F100" s="319"/>
      <c r="G100" s="317"/>
      <c r="H100" s="320"/>
      <c r="I100" s="320"/>
      <c r="J100" s="382">
        <f>SUM(J49:J99)</f>
        <v>117</v>
      </c>
      <c r="K100" s="317"/>
      <c r="L100" s="386"/>
      <c r="M100" s="384">
        <f>SUM(M49:M99)</f>
        <v>785228</v>
      </c>
      <c r="O100" s="380"/>
      <c r="P100" s="385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417"/>
      <c r="AG100" s="398"/>
      <c r="AH100" s="425"/>
      <c r="AI100" s="130"/>
      <c r="AL100" s="130"/>
      <c r="AN100" s="426"/>
      <c r="AO100" s="130"/>
    </row>
    <row r="101" spans="1:41">
      <c r="A101" s="73"/>
      <c r="B101" s="321"/>
      <c r="C101" s="317"/>
      <c r="D101" s="81"/>
      <c r="E101" s="318"/>
      <c r="F101" s="319"/>
      <c r="G101" s="317"/>
      <c r="H101" s="320"/>
      <c r="I101" s="320"/>
      <c r="J101" s="382">
        <f>SUM(J100+J45)</f>
        <v>254</v>
      </c>
      <c r="K101" s="317"/>
      <c r="L101" s="386" t="s">
        <v>278</v>
      </c>
      <c r="M101" s="384">
        <f>SUM(M100+M45)</f>
        <v>1248897</v>
      </c>
      <c r="O101" s="380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417"/>
      <c r="AG101" s="398"/>
      <c r="AH101" s="425"/>
      <c r="AI101" s="130"/>
      <c r="AL101" s="130"/>
      <c r="AN101" s="426"/>
      <c r="AO101" s="130"/>
    </row>
    <row r="102" spans="1:41">
      <c r="A102" s="73"/>
      <c r="B102" s="321"/>
      <c r="C102" s="317"/>
      <c r="D102" s="81"/>
      <c r="E102" s="318"/>
      <c r="F102" s="319"/>
      <c r="G102" s="317"/>
      <c r="H102" s="320"/>
      <c r="I102" s="320"/>
      <c r="J102" s="382"/>
      <c r="K102" s="317"/>
      <c r="L102" s="386"/>
      <c r="M102" s="384"/>
      <c r="O102" s="380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417"/>
      <c r="AG102" s="398"/>
      <c r="AH102" s="425"/>
      <c r="AI102" s="130"/>
      <c r="AL102" s="130"/>
      <c r="AN102" s="426"/>
      <c r="AO102" s="130"/>
    </row>
    <row r="103" spans="1:41">
      <c r="A103" s="73"/>
      <c r="B103" s="321"/>
      <c r="C103" s="317"/>
      <c r="D103" s="81"/>
      <c r="E103" s="318"/>
      <c r="F103" s="319"/>
      <c r="G103" s="318"/>
      <c r="H103" s="320"/>
      <c r="I103" s="320"/>
      <c r="J103" s="382"/>
      <c r="K103" s="318"/>
      <c r="L103" s="318"/>
      <c r="M103" s="384"/>
      <c r="O103" s="380"/>
      <c r="P103" s="385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417"/>
      <c r="AG103" s="398"/>
      <c r="AH103" s="425"/>
      <c r="AI103" s="130"/>
      <c r="AL103" s="130"/>
      <c r="AN103" s="426"/>
      <c r="AO103" s="130"/>
    </row>
    <row r="104" spans="1:41" ht="15.75" customHeight="1">
      <c r="A104" s="73"/>
      <c r="B104" s="321"/>
      <c r="C104" s="322"/>
      <c r="D104" s="323"/>
      <c r="E104" s="318"/>
      <c r="F104" s="319"/>
      <c r="G104" s="318"/>
      <c r="H104" s="320"/>
      <c r="I104" s="320"/>
      <c r="J104" s="382"/>
      <c r="K104" s="318"/>
      <c r="L104" s="318"/>
      <c r="M104" s="384"/>
      <c r="O104" s="380"/>
      <c r="P104" s="385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417"/>
      <c r="AG104" s="398"/>
      <c r="AH104" s="425"/>
      <c r="AI104" s="130"/>
      <c r="AL104" s="130"/>
      <c r="AN104" s="426"/>
      <c r="AO104" s="130"/>
    </row>
    <row r="105" spans="1:41">
      <c r="A105" s="73"/>
      <c r="B105" s="324"/>
      <c r="C105" s="325"/>
      <c r="D105" s="81"/>
      <c r="E105" s="317"/>
      <c r="F105" s="324"/>
      <c r="G105" s="326"/>
      <c r="H105" s="327"/>
      <c r="I105" s="327"/>
      <c r="J105" s="382"/>
      <c r="K105" s="324"/>
      <c r="L105" s="387"/>
      <c r="M105" s="384"/>
      <c r="O105" s="380"/>
      <c r="P105" s="385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417"/>
      <c r="AG105" s="398"/>
      <c r="AH105" s="425"/>
      <c r="AI105" s="130"/>
      <c r="AL105" s="130"/>
      <c r="AN105" s="426"/>
      <c r="AO105" s="130"/>
    </row>
    <row r="106" spans="1:41" ht="15.75" customHeight="1">
      <c r="A106" s="73"/>
      <c r="B106" s="328"/>
      <c r="C106" s="325"/>
      <c r="D106" s="81"/>
      <c r="E106" s="329"/>
      <c r="F106" s="330"/>
      <c r="G106" s="320"/>
      <c r="H106" s="320"/>
      <c r="I106" s="320"/>
      <c r="J106" s="382"/>
      <c r="K106" s="388"/>
      <c r="L106" s="389"/>
      <c r="M106" s="384"/>
      <c r="O106" s="380"/>
      <c r="P106" s="385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417"/>
      <c r="AG106" s="398"/>
      <c r="AH106" s="425"/>
      <c r="AI106" s="130"/>
      <c r="AL106" s="130"/>
      <c r="AN106" s="426"/>
      <c r="AO106" s="130"/>
    </row>
    <row r="107" spans="1:41">
      <c r="A107" s="73"/>
      <c r="B107" s="328"/>
      <c r="C107" s="325"/>
      <c r="D107" s="81"/>
      <c r="E107" s="329"/>
      <c r="F107" s="330"/>
      <c r="G107" s="320"/>
      <c r="H107" s="320"/>
      <c r="I107" s="320"/>
      <c r="J107" s="382"/>
      <c r="K107" s="388"/>
      <c r="L107" s="389"/>
      <c r="M107" s="384"/>
      <c r="O107" s="380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417"/>
      <c r="AG107" s="398"/>
      <c r="AH107" s="425"/>
      <c r="AI107" s="130"/>
      <c r="AL107" s="130"/>
      <c r="AN107" s="426"/>
      <c r="AO107" s="130"/>
    </row>
    <row r="108" spans="1:41" ht="15" customHeight="1">
      <c r="A108" s="73"/>
      <c r="B108" s="328"/>
      <c r="C108" s="325"/>
      <c r="D108" s="81"/>
      <c r="E108" s="331"/>
      <c r="F108" s="330"/>
      <c r="G108" s="320"/>
      <c r="H108" s="320"/>
      <c r="I108" s="320"/>
      <c r="J108" s="382"/>
      <c r="K108" s="388"/>
      <c r="L108" s="389"/>
      <c r="M108" s="384"/>
      <c r="O108" s="380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417"/>
      <c r="AG108" s="398"/>
      <c r="AH108" s="425"/>
      <c r="AI108" s="130"/>
      <c r="AL108" s="130"/>
      <c r="AN108" s="426"/>
      <c r="AO108" s="130"/>
    </row>
    <row r="109" spans="1:41" ht="15.75" customHeight="1">
      <c r="A109" s="73"/>
      <c r="B109" s="328"/>
      <c r="C109" s="325"/>
      <c r="D109" s="81"/>
      <c r="E109" s="329"/>
      <c r="F109" s="330"/>
      <c r="G109" s="320"/>
      <c r="H109" s="320"/>
      <c r="I109" s="320"/>
      <c r="J109" s="382"/>
      <c r="K109" s="388"/>
      <c r="L109" s="389"/>
      <c r="M109" s="384"/>
      <c r="O109" s="380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417"/>
      <c r="AG109" s="398"/>
      <c r="AH109" s="425"/>
      <c r="AI109" s="130"/>
      <c r="AL109" s="130"/>
      <c r="AN109" s="426"/>
      <c r="AO109" s="130"/>
    </row>
    <row r="110" spans="1:41">
      <c r="A110" s="73"/>
      <c r="B110" s="328"/>
      <c r="C110" s="325"/>
      <c r="D110" s="81"/>
      <c r="E110" s="331"/>
      <c r="F110" s="330"/>
      <c r="G110" s="320"/>
      <c r="H110" s="320"/>
      <c r="I110" s="320"/>
      <c r="J110" s="382"/>
      <c r="K110" s="388"/>
      <c r="L110" s="389"/>
      <c r="M110" s="384"/>
      <c r="O110" s="380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417"/>
      <c r="AG110" s="398"/>
      <c r="AH110" s="425"/>
      <c r="AI110" s="130"/>
      <c r="AL110" s="130"/>
      <c r="AN110" s="426"/>
      <c r="AO110" s="130"/>
    </row>
    <row r="111" spans="1:41">
      <c r="A111" s="73"/>
      <c r="B111" s="328"/>
      <c r="C111" s="325"/>
      <c r="D111" s="81"/>
      <c r="E111" s="329"/>
      <c r="F111" s="330"/>
      <c r="G111" s="320"/>
      <c r="H111" s="320"/>
      <c r="I111" s="320"/>
      <c r="J111" s="382"/>
      <c r="K111" s="388"/>
      <c r="L111" s="389"/>
      <c r="M111" s="384"/>
      <c r="O111" s="380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417"/>
      <c r="AG111" s="398"/>
      <c r="AH111" s="425"/>
      <c r="AI111" s="130"/>
      <c r="AL111" s="130"/>
      <c r="AN111" s="426"/>
      <c r="AO111" s="130"/>
    </row>
    <row r="112" spans="1:41">
      <c r="A112" s="73"/>
      <c r="B112" s="328"/>
      <c r="C112" s="325"/>
      <c r="D112" s="81"/>
      <c r="E112" s="329"/>
      <c r="F112" s="330"/>
      <c r="G112" s="320"/>
      <c r="H112" s="320"/>
      <c r="I112" s="320"/>
      <c r="J112" s="382"/>
      <c r="K112" s="388"/>
      <c r="L112" s="389"/>
      <c r="M112" s="384"/>
      <c r="O112" s="380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417"/>
      <c r="AG112" s="398"/>
      <c r="AH112" s="425"/>
      <c r="AI112" s="130"/>
      <c r="AL112" s="130"/>
      <c r="AN112" s="426"/>
      <c r="AO112" s="130"/>
    </row>
    <row r="113" spans="1:41">
      <c r="A113" s="73"/>
      <c r="B113" s="328"/>
      <c r="C113" s="325"/>
      <c r="D113" s="81"/>
      <c r="E113" s="332"/>
      <c r="F113" s="333"/>
      <c r="G113" s="317"/>
      <c r="H113" s="320"/>
      <c r="I113" s="320"/>
      <c r="J113" s="382"/>
      <c r="K113" s="317"/>
      <c r="L113" s="317"/>
      <c r="M113" s="384"/>
      <c r="O113" s="380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417"/>
      <c r="AG113" s="398"/>
      <c r="AH113" s="425"/>
      <c r="AI113" s="130"/>
      <c r="AL113" s="130"/>
      <c r="AN113" s="426"/>
      <c r="AO113" s="130"/>
    </row>
    <row r="114" spans="1:41">
      <c r="A114" s="73"/>
      <c r="B114" s="334"/>
      <c r="C114" s="325"/>
      <c r="D114" s="81"/>
      <c r="E114" s="318"/>
      <c r="F114" s="335"/>
      <c r="G114" s="336"/>
      <c r="H114" s="337"/>
      <c r="I114" s="337"/>
      <c r="J114" s="382"/>
      <c r="K114" s="317"/>
      <c r="L114" s="317"/>
      <c r="M114" s="384"/>
      <c r="O114" s="380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417"/>
      <c r="AG114" s="398"/>
      <c r="AH114" s="425"/>
      <c r="AI114" s="130"/>
      <c r="AL114" s="130"/>
      <c r="AN114" s="426"/>
      <c r="AO114" s="130"/>
    </row>
    <row r="115" spans="1:41">
      <c r="A115" s="73"/>
      <c r="B115" s="328"/>
      <c r="C115" s="325"/>
      <c r="D115" s="81"/>
      <c r="E115" s="324"/>
      <c r="F115" s="330"/>
      <c r="G115" s="320"/>
      <c r="H115" s="320"/>
      <c r="I115" s="320"/>
      <c r="J115" s="382"/>
      <c r="K115" s="388"/>
      <c r="L115" s="390"/>
      <c r="M115" s="384"/>
      <c r="O115" s="380"/>
      <c r="V115" s="398"/>
      <c r="W115" s="398"/>
      <c r="X115" s="397"/>
      <c r="Y115" s="397"/>
      <c r="Z115" s="397"/>
      <c r="AA115" s="397"/>
      <c r="AB115" s="397"/>
      <c r="AC115" s="397"/>
      <c r="AD115" s="397"/>
      <c r="AE115" s="397"/>
      <c r="AF115" s="417"/>
      <c r="AG115" s="397"/>
      <c r="AH115" s="425"/>
      <c r="AI115" s="130"/>
      <c r="AL115" s="130"/>
      <c r="AN115" s="426"/>
      <c r="AO115" s="130"/>
    </row>
    <row r="116" spans="1:41">
      <c r="A116" s="73"/>
      <c r="B116" s="328"/>
      <c r="C116" s="325"/>
      <c r="D116" s="338"/>
      <c r="E116" s="324"/>
      <c r="F116" s="330"/>
      <c r="G116" s="320"/>
      <c r="H116" s="320"/>
      <c r="I116" s="320"/>
      <c r="J116" s="382"/>
      <c r="K116" s="388"/>
      <c r="L116" s="390"/>
      <c r="M116" s="384"/>
      <c r="O116" s="380"/>
      <c r="V116" s="398"/>
      <c r="W116" s="398"/>
      <c r="X116" s="397"/>
      <c r="Y116" s="397"/>
      <c r="Z116" s="397"/>
      <c r="AA116" s="397"/>
      <c r="AB116" s="397"/>
      <c r="AC116" s="397"/>
      <c r="AD116" s="397"/>
      <c r="AE116" s="397"/>
      <c r="AF116" s="417"/>
      <c r="AG116" s="397"/>
      <c r="AH116" s="425"/>
      <c r="AI116" s="130"/>
      <c r="AL116" s="130"/>
      <c r="AN116" s="426"/>
      <c r="AO116" s="130"/>
    </row>
    <row r="117" spans="1:41">
      <c r="A117" s="73"/>
      <c r="B117" s="339"/>
      <c r="C117" s="340"/>
      <c r="D117" s="341"/>
      <c r="E117" s="342"/>
      <c r="F117" s="342"/>
      <c r="G117" s="342"/>
      <c r="H117" s="343"/>
      <c r="I117" s="343"/>
      <c r="J117" s="382"/>
      <c r="K117" s="342"/>
      <c r="L117" s="342"/>
      <c r="M117" s="384"/>
      <c r="O117" s="380"/>
      <c r="V117" s="397"/>
      <c r="W117" s="398"/>
      <c r="X117" s="397"/>
      <c r="Y117" s="397"/>
      <c r="Z117" s="397"/>
      <c r="AA117" s="397"/>
      <c r="AB117" s="397"/>
      <c r="AC117" s="397"/>
      <c r="AD117" s="397"/>
      <c r="AE117" s="397"/>
      <c r="AF117" s="417"/>
      <c r="AG117" s="397"/>
      <c r="AH117" s="425"/>
      <c r="AI117" s="130"/>
      <c r="AL117" s="130"/>
      <c r="AN117" s="426"/>
      <c r="AO117" s="130"/>
    </row>
    <row r="118" spans="1:41">
      <c r="A118" s="73"/>
      <c r="B118" s="339"/>
      <c r="C118" s="340"/>
      <c r="D118" s="341"/>
      <c r="E118" s="342"/>
      <c r="F118" s="342"/>
      <c r="G118" s="342"/>
      <c r="H118" s="343"/>
      <c r="I118" s="343"/>
      <c r="J118" s="382"/>
      <c r="K118" s="342"/>
      <c r="L118" s="342"/>
      <c r="M118" s="384"/>
      <c r="O118" s="380"/>
      <c r="V118" s="398"/>
      <c r="W118" s="398"/>
      <c r="X118" s="397"/>
      <c r="Y118" s="397"/>
      <c r="Z118" s="397"/>
      <c r="AA118" s="397"/>
      <c r="AB118" s="397"/>
      <c r="AC118" s="397"/>
      <c r="AD118" s="397"/>
      <c r="AE118" s="397"/>
      <c r="AF118" s="417"/>
      <c r="AG118" s="397"/>
      <c r="AH118" s="425"/>
      <c r="AI118" s="130"/>
      <c r="AL118" s="130"/>
      <c r="AN118" s="426"/>
      <c r="AO118" s="130"/>
    </row>
    <row r="119" spans="1:41">
      <c r="A119" s="73"/>
      <c r="B119" s="339"/>
      <c r="C119" s="340"/>
      <c r="D119" s="341"/>
      <c r="E119" s="342"/>
      <c r="F119" s="342"/>
      <c r="G119" s="342"/>
      <c r="H119" s="343"/>
      <c r="I119" s="343"/>
      <c r="J119" s="382"/>
      <c r="K119" s="342"/>
      <c r="L119" s="342"/>
      <c r="M119" s="384"/>
      <c r="O119" s="380"/>
      <c r="V119" s="398"/>
      <c r="W119" s="398"/>
      <c r="X119" s="397"/>
      <c r="Y119" s="397"/>
      <c r="Z119" s="397"/>
      <c r="AA119" s="397"/>
      <c r="AB119" s="397"/>
      <c r="AC119" s="397"/>
      <c r="AD119" s="397"/>
      <c r="AE119" s="397"/>
      <c r="AF119" s="417"/>
      <c r="AG119" s="397"/>
      <c r="AH119" s="425"/>
      <c r="AI119" s="130"/>
      <c r="AL119" s="130"/>
      <c r="AN119" s="426"/>
      <c r="AO119" s="130"/>
    </row>
    <row r="120" spans="1:41">
      <c r="A120" s="73"/>
      <c r="B120" s="339"/>
      <c r="C120" s="340"/>
      <c r="D120" s="344"/>
      <c r="E120" s="342"/>
      <c r="F120" s="342"/>
      <c r="G120" s="342"/>
      <c r="H120" s="343"/>
      <c r="I120" s="343"/>
      <c r="J120" s="382"/>
      <c r="K120" s="342"/>
      <c r="L120" s="342"/>
      <c r="M120" s="384"/>
      <c r="O120" s="380"/>
      <c r="V120" s="398"/>
      <c r="W120" s="398"/>
      <c r="X120" s="397"/>
      <c r="Y120" s="397"/>
      <c r="Z120" s="397"/>
      <c r="AA120" s="397"/>
      <c r="AB120" s="397"/>
      <c r="AC120" s="397"/>
      <c r="AD120" s="397"/>
      <c r="AE120" s="397"/>
      <c r="AF120" s="417"/>
      <c r="AG120" s="397"/>
      <c r="AH120" s="425"/>
      <c r="AI120" s="130"/>
      <c r="AL120" s="130"/>
      <c r="AN120" s="426"/>
      <c r="AO120" s="130"/>
    </row>
    <row r="121" spans="1:41" ht="15.75" customHeight="1">
      <c r="A121" s="73"/>
      <c r="B121" s="345"/>
      <c r="C121" s="325"/>
      <c r="D121" s="344"/>
      <c r="E121" s="318"/>
      <c r="F121" s="346"/>
      <c r="G121" s="320"/>
      <c r="H121" s="320"/>
      <c r="I121" s="320"/>
      <c r="J121" s="382"/>
      <c r="K121" s="320"/>
      <c r="L121" s="389"/>
      <c r="M121" s="384"/>
      <c r="O121" s="380"/>
      <c r="V121" s="398"/>
      <c r="W121" s="398"/>
      <c r="X121" s="397"/>
      <c r="Y121" s="397"/>
      <c r="Z121" s="397"/>
      <c r="AA121" s="397"/>
      <c r="AB121" s="397"/>
      <c r="AC121" s="397"/>
      <c r="AD121" s="397"/>
      <c r="AE121" s="397"/>
      <c r="AF121" s="417"/>
      <c r="AG121" s="397"/>
      <c r="AH121" s="425"/>
      <c r="AI121" s="130"/>
      <c r="AL121" s="130"/>
      <c r="AN121" s="426"/>
      <c r="AO121" s="130"/>
    </row>
    <row r="122" spans="1:41">
      <c r="A122" s="73"/>
      <c r="B122" s="345"/>
      <c r="C122" s="325"/>
      <c r="D122" s="313"/>
      <c r="E122" s="318"/>
      <c r="F122" s="346"/>
      <c r="G122" s="320"/>
      <c r="H122" s="320"/>
      <c r="I122" s="320"/>
      <c r="J122" s="382"/>
      <c r="K122" s="320"/>
      <c r="L122" s="389"/>
      <c r="M122" s="384"/>
      <c r="O122" s="380"/>
      <c r="V122" s="398"/>
      <c r="W122" s="398"/>
      <c r="X122" s="397"/>
      <c r="Y122" s="397"/>
      <c r="Z122" s="397"/>
      <c r="AA122" s="397"/>
      <c r="AB122" s="397"/>
      <c r="AC122" s="397"/>
      <c r="AD122" s="397"/>
      <c r="AE122" s="397"/>
      <c r="AF122" s="417"/>
      <c r="AG122" s="397"/>
      <c r="AH122" s="425"/>
      <c r="AI122" s="130"/>
      <c r="AL122" s="130"/>
      <c r="AN122" s="426"/>
      <c r="AO122" s="130"/>
    </row>
    <row r="123" spans="1:41">
      <c r="A123" s="73"/>
      <c r="B123" s="345"/>
      <c r="C123" s="325"/>
      <c r="D123" s="338"/>
      <c r="E123" s="347"/>
      <c r="F123" s="346"/>
      <c r="G123" s="320"/>
      <c r="H123" s="320"/>
      <c r="I123" s="320"/>
      <c r="J123" s="382"/>
      <c r="K123" s="320"/>
      <c r="L123" s="389"/>
      <c r="M123" s="384"/>
      <c r="O123" s="380"/>
      <c r="V123" s="398"/>
      <c r="W123" s="398"/>
      <c r="X123" s="397"/>
      <c r="Y123" s="397"/>
      <c r="Z123" s="397"/>
      <c r="AA123" s="397"/>
      <c r="AB123" s="397"/>
      <c r="AC123" s="397"/>
      <c r="AD123" s="397"/>
      <c r="AE123" s="397"/>
      <c r="AF123" s="417"/>
      <c r="AG123" s="397"/>
      <c r="AH123" s="425"/>
      <c r="AI123" s="130"/>
      <c r="AL123" s="130"/>
      <c r="AN123" s="426"/>
      <c r="AO123" s="130"/>
    </row>
    <row r="124" spans="1:41">
      <c r="A124" s="73"/>
      <c r="B124" s="348"/>
      <c r="C124" s="325"/>
      <c r="D124" s="349"/>
      <c r="E124" s="347"/>
      <c r="F124" s="346"/>
      <c r="G124" s="320"/>
      <c r="H124" s="320"/>
      <c r="I124" s="320"/>
      <c r="J124" s="382"/>
      <c r="K124" s="320"/>
      <c r="L124" s="389"/>
      <c r="M124" s="384"/>
      <c r="O124" s="380"/>
      <c r="V124" s="398"/>
      <c r="W124" s="398"/>
      <c r="X124" s="397"/>
      <c r="Y124" s="397"/>
      <c r="Z124" s="397"/>
      <c r="AA124" s="397"/>
      <c r="AB124" s="397"/>
      <c r="AC124" s="397"/>
      <c r="AD124" s="397"/>
      <c r="AE124" s="397"/>
      <c r="AF124" s="417"/>
      <c r="AG124" s="397"/>
      <c r="AH124" s="425"/>
      <c r="AI124" s="130"/>
      <c r="AL124" s="130"/>
      <c r="AN124" s="426"/>
      <c r="AO124" s="130"/>
    </row>
    <row r="125" spans="1:41">
      <c r="A125" s="73"/>
      <c r="B125" s="318"/>
      <c r="C125" s="325"/>
      <c r="D125" s="338"/>
      <c r="E125" s="318"/>
      <c r="F125" s="333"/>
      <c r="G125" s="320"/>
      <c r="H125" s="320"/>
      <c r="I125" s="320"/>
      <c r="J125" s="382"/>
      <c r="K125" s="320"/>
      <c r="L125" s="389"/>
      <c r="M125" s="384"/>
      <c r="O125" s="380"/>
      <c r="V125" s="397"/>
      <c r="W125" s="399"/>
      <c r="X125" s="397"/>
      <c r="Y125" s="397"/>
      <c r="Z125" s="397"/>
      <c r="AA125" s="397"/>
      <c r="AB125" s="397"/>
      <c r="AC125" s="397"/>
      <c r="AD125" s="397"/>
      <c r="AE125" s="397"/>
      <c r="AF125" s="417"/>
      <c r="AG125" s="397"/>
      <c r="AH125" s="425"/>
      <c r="AI125" s="130"/>
      <c r="AL125" s="130"/>
      <c r="AN125" s="426"/>
      <c r="AO125" s="130"/>
    </row>
    <row r="126" spans="1:41">
      <c r="A126" s="73"/>
      <c r="B126" s="345"/>
      <c r="C126" s="325"/>
      <c r="D126" s="350"/>
      <c r="E126" s="318"/>
      <c r="F126" s="351"/>
      <c r="G126" s="320"/>
      <c r="H126" s="320"/>
      <c r="I126" s="320"/>
      <c r="J126" s="382"/>
      <c r="K126" s="391"/>
      <c r="L126" s="389"/>
      <c r="M126" s="384"/>
      <c r="O126" s="380"/>
      <c r="V126" s="397"/>
      <c r="W126" s="399"/>
      <c r="X126" s="397"/>
      <c r="Y126" s="397"/>
      <c r="Z126" s="397"/>
      <c r="AA126" s="397"/>
      <c r="AB126" s="397"/>
      <c r="AC126" s="397"/>
      <c r="AD126" s="397"/>
      <c r="AE126" s="397"/>
      <c r="AF126" s="417"/>
      <c r="AG126" s="397"/>
      <c r="AH126" s="425"/>
      <c r="AI126" s="130"/>
      <c r="AL126" s="130"/>
      <c r="AN126" s="426"/>
      <c r="AO126" s="130"/>
    </row>
    <row r="127" spans="1:41">
      <c r="A127" s="73"/>
      <c r="B127" s="348"/>
      <c r="C127" s="325"/>
      <c r="D127" s="338"/>
      <c r="E127" s="318"/>
      <c r="F127" s="351"/>
      <c r="G127" s="320"/>
      <c r="H127" s="320"/>
      <c r="I127" s="320"/>
      <c r="J127" s="382"/>
      <c r="K127" s="320"/>
      <c r="L127" s="389"/>
      <c r="M127" s="384"/>
      <c r="O127" s="380"/>
      <c r="V127" s="397"/>
      <c r="W127" s="400"/>
      <c r="X127" s="397"/>
      <c r="Y127" s="397"/>
      <c r="Z127" s="397"/>
      <c r="AA127" s="397"/>
      <c r="AB127" s="397"/>
      <c r="AC127" s="397"/>
      <c r="AD127" s="397"/>
      <c r="AE127" s="397"/>
      <c r="AF127" s="418"/>
      <c r="AG127" s="397"/>
      <c r="AH127" s="418"/>
      <c r="AI127" s="130"/>
      <c r="AL127" s="130"/>
      <c r="AN127" s="426"/>
      <c r="AO127" s="130"/>
    </row>
    <row r="128" spans="1:41" ht="18.75" customHeight="1">
      <c r="A128" s="73"/>
      <c r="B128" s="318"/>
      <c r="C128" s="325"/>
      <c r="D128" s="338"/>
      <c r="E128" s="317"/>
      <c r="F128" s="317"/>
      <c r="G128" s="320"/>
      <c r="H128" s="320"/>
      <c r="I128" s="320"/>
      <c r="J128" s="382"/>
      <c r="K128" s="320"/>
      <c r="L128" s="389"/>
      <c r="M128" s="384"/>
      <c r="O128" s="380"/>
      <c r="V128" s="397"/>
      <c r="W128" s="399"/>
      <c r="X128" s="397"/>
      <c r="Y128" s="397"/>
      <c r="Z128" s="397"/>
      <c r="AA128" s="397"/>
      <c r="AB128" s="397"/>
      <c r="AC128" s="397"/>
      <c r="AD128" s="397"/>
      <c r="AE128" s="397"/>
      <c r="AF128" s="417"/>
      <c r="AG128" s="397"/>
      <c r="AH128" s="425"/>
      <c r="AI128" s="130"/>
      <c r="AL128" s="130"/>
      <c r="AM128" s="130"/>
      <c r="AN128" s="426"/>
      <c r="AO128" s="130"/>
    </row>
    <row r="129" spans="1:41">
      <c r="A129" s="73"/>
      <c r="B129" s="328"/>
      <c r="C129" s="325"/>
      <c r="D129" s="313"/>
      <c r="E129" s="332"/>
      <c r="F129" s="330"/>
      <c r="G129" s="320"/>
      <c r="H129" s="320"/>
      <c r="I129" s="320"/>
      <c r="J129" s="382"/>
      <c r="K129" s="320"/>
      <c r="L129" s="389"/>
      <c r="M129" s="384"/>
      <c r="O129" s="380"/>
      <c r="V129" s="398"/>
      <c r="W129" s="398"/>
      <c r="X129" s="397"/>
      <c r="Y129" s="397"/>
      <c r="Z129" s="397"/>
      <c r="AA129" s="397"/>
      <c r="AB129" s="397"/>
      <c r="AC129" s="397"/>
      <c r="AD129" s="397"/>
      <c r="AE129" s="397"/>
      <c r="AF129" s="417"/>
      <c r="AG129" s="397"/>
      <c r="AH129" s="425"/>
      <c r="AI129" s="130"/>
      <c r="AL129" s="130"/>
      <c r="AM129" s="130"/>
      <c r="AN129" s="426"/>
      <c r="AO129" s="130"/>
    </row>
    <row r="130" spans="1:41" ht="18" customHeight="1">
      <c r="A130" s="73"/>
      <c r="B130" s="328"/>
      <c r="C130" s="325"/>
      <c r="D130" s="349"/>
      <c r="E130" s="332"/>
      <c r="F130" s="330"/>
      <c r="G130" s="320"/>
      <c r="H130" s="320"/>
      <c r="I130" s="320"/>
      <c r="J130" s="382"/>
      <c r="K130" s="388"/>
      <c r="L130" s="389"/>
      <c r="M130" s="384"/>
      <c r="O130" s="380"/>
      <c r="P130" s="385"/>
      <c r="V130" s="398"/>
      <c r="W130" s="398"/>
      <c r="X130" s="397"/>
      <c r="Y130" s="397"/>
      <c r="Z130" s="397"/>
      <c r="AA130" s="397"/>
      <c r="AB130" s="397"/>
      <c r="AC130" s="397"/>
      <c r="AD130" s="397"/>
      <c r="AE130" s="397"/>
      <c r="AF130" s="417"/>
      <c r="AG130" s="397"/>
      <c r="AH130" s="425"/>
      <c r="AI130" s="130"/>
      <c r="AL130" s="130"/>
      <c r="AM130" s="130"/>
      <c r="AN130" s="426"/>
      <c r="AO130" s="130"/>
    </row>
    <row r="131" spans="1:41" ht="16.5" customHeight="1">
      <c r="A131" s="73"/>
      <c r="B131" s="328"/>
      <c r="C131" s="325"/>
      <c r="D131" s="338"/>
      <c r="E131" s="331"/>
      <c r="F131" s="330"/>
      <c r="G131" s="320"/>
      <c r="H131" s="320"/>
      <c r="I131" s="320"/>
      <c r="J131" s="382"/>
      <c r="K131" s="388"/>
      <c r="L131" s="389"/>
      <c r="M131" s="384"/>
      <c r="O131" s="380"/>
      <c r="P131" s="385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417"/>
      <c r="AG131" s="397"/>
      <c r="AH131" s="425"/>
      <c r="AI131" s="385"/>
      <c r="AL131" s="130"/>
      <c r="AM131" s="130"/>
      <c r="AN131" s="426"/>
      <c r="AO131" s="130"/>
    </row>
    <row r="132" spans="1:41" ht="19.5" customHeight="1">
      <c r="A132" s="73"/>
      <c r="B132" s="328"/>
      <c r="C132" s="325"/>
      <c r="D132" s="313"/>
      <c r="E132" s="329"/>
      <c r="F132" s="330"/>
      <c r="G132" s="320"/>
      <c r="H132" s="320"/>
      <c r="I132" s="320"/>
      <c r="J132" s="382"/>
      <c r="K132" s="388"/>
      <c r="L132" s="389"/>
      <c r="M132" s="384"/>
      <c r="O132" s="380"/>
      <c r="P132" s="385"/>
      <c r="AD132" s="397"/>
      <c r="AE132" s="397"/>
      <c r="AF132" s="417"/>
      <c r="AG132" s="397"/>
      <c r="AH132" s="425"/>
      <c r="AI132" s="130"/>
      <c r="AL132" s="130"/>
      <c r="AM132" s="130"/>
      <c r="AN132" s="426"/>
      <c r="AO132" s="130"/>
    </row>
    <row r="133" spans="1:41">
      <c r="A133" s="73"/>
      <c r="B133" s="328"/>
      <c r="C133" s="325"/>
      <c r="D133" s="313"/>
      <c r="E133" s="329"/>
      <c r="F133" s="330"/>
      <c r="G133" s="320"/>
      <c r="H133" s="320"/>
      <c r="I133" s="320"/>
      <c r="J133" s="382"/>
      <c r="K133" s="388"/>
      <c r="L133" s="389"/>
      <c r="M133" s="384"/>
      <c r="O133" s="380"/>
      <c r="AD133" s="397"/>
      <c r="AE133" s="397"/>
      <c r="AF133" s="417"/>
      <c r="AG133" s="397"/>
      <c r="AH133" s="425"/>
      <c r="AI133" s="130"/>
      <c r="AL133" s="130"/>
      <c r="AM133" s="130"/>
      <c r="AN133" s="426"/>
      <c r="AO133" s="130"/>
    </row>
    <row r="134" spans="1:41">
      <c r="A134" s="73"/>
      <c r="B134" s="328"/>
      <c r="C134" s="325"/>
      <c r="D134" s="313"/>
      <c r="E134" s="329"/>
      <c r="F134" s="330"/>
      <c r="G134" s="320"/>
      <c r="H134" s="320"/>
      <c r="I134" s="320"/>
      <c r="J134" s="382"/>
      <c r="K134" s="388"/>
      <c r="L134" s="389"/>
      <c r="M134" s="384"/>
      <c r="O134" s="380"/>
      <c r="V134" s="397"/>
      <c r="W134" s="399"/>
      <c r="X134" s="397"/>
      <c r="Y134" s="397"/>
      <c r="Z134" s="397"/>
      <c r="AA134" s="397"/>
      <c r="AB134" s="397"/>
      <c r="AC134" s="397"/>
      <c r="AD134" s="397"/>
      <c r="AE134" s="397"/>
      <c r="AF134" s="417"/>
      <c r="AG134" s="397"/>
      <c r="AH134" s="425"/>
      <c r="AI134" s="130"/>
      <c r="AL134" s="130"/>
      <c r="AM134" s="130"/>
      <c r="AN134" s="426"/>
      <c r="AO134" s="130"/>
    </row>
    <row r="135" spans="1:41">
      <c r="A135" s="73"/>
      <c r="B135" s="328"/>
      <c r="C135" s="325"/>
      <c r="D135" s="313"/>
      <c r="E135" s="329"/>
      <c r="F135" s="330"/>
      <c r="G135" s="320"/>
      <c r="H135" s="320"/>
      <c r="I135" s="320"/>
      <c r="J135" s="382"/>
      <c r="K135" s="388"/>
      <c r="L135" s="389"/>
      <c r="M135" s="384"/>
      <c r="O135" s="380"/>
      <c r="V135" s="397"/>
      <c r="W135" s="399"/>
      <c r="X135" s="397"/>
      <c r="Y135" s="397"/>
      <c r="Z135" s="397"/>
      <c r="AA135" s="397"/>
      <c r="AB135" s="397"/>
      <c r="AC135" s="397"/>
      <c r="AD135" s="397"/>
      <c r="AE135" s="397"/>
      <c r="AF135" s="417"/>
      <c r="AG135" s="397"/>
      <c r="AH135" s="425"/>
      <c r="AI135" s="130"/>
      <c r="AL135" s="130"/>
      <c r="AM135" s="130"/>
      <c r="AN135" s="426"/>
      <c r="AO135" s="130"/>
    </row>
    <row r="136" spans="1:41">
      <c r="A136" s="73"/>
      <c r="B136" s="328"/>
      <c r="C136" s="325"/>
      <c r="D136" s="313"/>
      <c r="E136" s="347"/>
      <c r="F136" s="330"/>
      <c r="G136" s="320"/>
      <c r="H136" s="320"/>
      <c r="I136" s="320"/>
      <c r="J136" s="382"/>
      <c r="K136" s="388"/>
      <c r="L136" s="390"/>
      <c r="M136" s="384"/>
      <c r="O136" s="380"/>
      <c r="V136" s="398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L136" s="130"/>
      <c r="AM136" s="130"/>
      <c r="AN136" s="426"/>
      <c r="AO136" s="130"/>
    </row>
    <row r="137" spans="1:41">
      <c r="A137" s="73"/>
      <c r="B137" s="328"/>
      <c r="C137" s="325"/>
      <c r="D137" s="313"/>
      <c r="E137" s="329"/>
      <c r="F137" s="330"/>
      <c r="G137" s="320"/>
      <c r="H137" s="320"/>
      <c r="I137" s="320"/>
      <c r="J137" s="382"/>
      <c r="K137" s="388"/>
      <c r="L137" s="390"/>
      <c r="M137" s="384"/>
      <c r="O137" s="380"/>
      <c r="V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L137" s="130"/>
      <c r="AM137" s="130"/>
      <c r="AN137" s="426"/>
      <c r="AO137" s="130"/>
    </row>
    <row r="138" spans="1:41">
      <c r="A138" s="73"/>
      <c r="B138" s="429"/>
      <c r="C138" s="430"/>
      <c r="D138" s="313"/>
      <c r="E138" s="329"/>
      <c r="F138" s="431"/>
      <c r="G138" s="320"/>
      <c r="H138" s="432"/>
      <c r="I138" s="476"/>
      <c r="J138" s="382"/>
      <c r="K138" s="477"/>
      <c r="L138" s="390"/>
      <c r="M138" s="384"/>
      <c r="O138" s="380"/>
      <c r="V138" s="398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L138" s="130"/>
      <c r="AM138" s="130"/>
      <c r="AN138" s="426"/>
      <c r="AO138" s="130"/>
    </row>
    <row r="139" spans="1:41">
      <c r="A139" s="433"/>
      <c r="B139" s="434"/>
      <c r="C139" s="434"/>
      <c r="D139" s="434"/>
      <c r="E139" s="435"/>
      <c r="F139" s="434"/>
      <c r="G139" s="434"/>
      <c r="H139" s="436"/>
      <c r="I139" s="436"/>
      <c r="J139" s="186"/>
      <c r="K139" s="434"/>
      <c r="L139" s="478"/>
      <c r="M139" s="479"/>
      <c r="O139" s="380"/>
      <c r="V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L139" s="130"/>
      <c r="AM139" s="130"/>
      <c r="AN139" s="426"/>
      <c r="AO139" s="130"/>
    </row>
    <row r="140" spans="1:41">
      <c r="A140" s="433"/>
      <c r="B140" s="434"/>
      <c r="C140" s="434"/>
      <c r="D140" s="434"/>
      <c r="E140" s="434"/>
      <c r="F140" s="434"/>
      <c r="G140" s="434"/>
      <c r="H140" s="436"/>
      <c r="I140" s="436"/>
      <c r="J140" s="239"/>
      <c r="K140" s="434"/>
      <c r="L140" s="478"/>
      <c r="M140" s="479"/>
      <c r="N140" s="480"/>
      <c r="V140" s="398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8"/>
      <c r="AH140" s="398"/>
      <c r="AL140" s="130"/>
      <c r="AM140" s="130"/>
    </row>
    <row r="141" spans="1:41">
      <c r="A141" s="433"/>
      <c r="B141" s="434"/>
      <c r="C141" s="434"/>
      <c r="D141" s="434"/>
      <c r="E141" s="435"/>
      <c r="F141" s="434"/>
      <c r="G141" s="434"/>
      <c r="H141" s="436"/>
      <c r="I141" s="436"/>
      <c r="J141" s="186"/>
      <c r="K141" s="434"/>
      <c r="L141" s="478"/>
      <c r="M141" s="479"/>
      <c r="V141" s="398"/>
      <c r="X141" s="398"/>
      <c r="Y141" s="398"/>
      <c r="Z141" s="398"/>
      <c r="AA141" s="398"/>
      <c r="AB141" s="398"/>
      <c r="AC141" s="398"/>
      <c r="AD141" s="398"/>
      <c r="AE141" s="398"/>
      <c r="AF141" s="398"/>
      <c r="AG141" s="398"/>
      <c r="AH141" s="398"/>
      <c r="AL141" s="130"/>
      <c r="AM141" s="130"/>
    </row>
    <row r="142" spans="1:41">
      <c r="A142" s="433"/>
      <c r="B142" s="434"/>
      <c r="C142" s="192"/>
      <c r="D142" s="434"/>
      <c r="E142" s="434"/>
      <c r="F142" s="434"/>
      <c r="G142" s="434"/>
      <c r="H142" s="436"/>
      <c r="I142" s="436"/>
      <c r="J142" s="239"/>
      <c r="K142" s="434"/>
      <c r="L142" s="478"/>
      <c r="M142" s="479"/>
      <c r="V142" s="398"/>
      <c r="X142" s="398"/>
      <c r="Y142" s="398"/>
      <c r="Z142" s="398"/>
      <c r="AA142" s="398"/>
      <c r="AB142" s="398"/>
      <c r="AC142" s="398"/>
      <c r="AD142" s="398"/>
      <c r="AE142" s="398"/>
      <c r="AF142" s="398"/>
      <c r="AG142" s="398"/>
      <c r="AH142" s="398"/>
      <c r="AL142" s="130"/>
      <c r="AM142" s="130"/>
    </row>
    <row r="143" spans="1:41">
      <c r="A143" s="433"/>
      <c r="B143" s="434"/>
      <c r="C143" s="434"/>
      <c r="D143" s="434"/>
      <c r="E143" s="434"/>
      <c r="F143" s="434"/>
      <c r="G143" s="434"/>
      <c r="H143" s="436"/>
      <c r="I143" s="436"/>
      <c r="J143" s="186"/>
      <c r="K143" s="434"/>
      <c r="L143" s="478"/>
      <c r="M143" s="479"/>
      <c r="V143" s="398"/>
      <c r="X143" s="398"/>
      <c r="Y143" s="398"/>
      <c r="Z143" s="398"/>
      <c r="AA143" s="398"/>
      <c r="AB143" s="398"/>
      <c r="AC143" s="398"/>
      <c r="AD143" s="398"/>
      <c r="AE143" s="398"/>
      <c r="AF143" s="398"/>
      <c r="AG143" s="398"/>
      <c r="AH143" s="398"/>
      <c r="AL143" s="130"/>
      <c r="AM143" s="130"/>
    </row>
    <row r="144" spans="1:41" ht="18.75" customHeight="1">
      <c r="A144" s="433"/>
      <c r="B144" s="434"/>
      <c r="C144" s="192"/>
      <c r="D144" s="434"/>
      <c r="E144" s="434"/>
      <c r="F144" s="434"/>
      <c r="G144" s="434"/>
      <c r="H144" s="436"/>
      <c r="I144" s="436"/>
      <c r="J144" s="239"/>
      <c r="K144" s="434"/>
      <c r="L144" s="478"/>
      <c r="M144" s="479"/>
      <c r="V144" s="398"/>
      <c r="X144" s="398"/>
      <c r="Y144" s="398"/>
      <c r="Z144" s="398"/>
      <c r="AA144" s="398"/>
      <c r="AB144" s="398"/>
      <c r="AC144" s="398"/>
      <c r="AD144" s="398"/>
      <c r="AE144" s="398"/>
      <c r="AF144" s="398"/>
      <c r="AG144" s="398"/>
      <c r="AH144" s="398"/>
      <c r="AL144" s="130"/>
      <c r="AM144" s="130"/>
    </row>
    <row r="145" spans="1:43">
      <c r="A145" s="433"/>
      <c r="B145" s="434"/>
      <c r="C145" s="434"/>
      <c r="D145" s="434"/>
      <c r="E145" s="434"/>
      <c r="F145" s="434"/>
      <c r="G145" s="434"/>
      <c r="H145" s="436"/>
      <c r="I145" s="436"/>
      <c r="J145" s="186"/>
      <c r="K145" s="434"/>
      <c r="L145" s="478"/>
      <c r="M145" s="479"/>
      <c r="V145" s="398"/>
      <c r="X145" s="398"/>
      <c r="Y145" s="398"/>
      <c r="Z145" s="398"/>
      <c r="AA145" s="398"/>
      <c r="AB145" s="398"/>
      <c r="AC145" s="398"/>
      <c r="AD145" s="398"/>
      <c r="AE145" s="398"/>
      <c r="AF145" s="398"/>
      <c r="AG145" s="398"/>
      <c r="AH145" s="398"/>
      <c r="AL145" s="130"/>
      <c r="AM145" s="130"/>
    </row>
    <row r="146" spans="1:43">
      <c r="A146" s="433"/>
      <c r="B146" s="192"/>
      <c r="C146" s="192"/>
      <c r="D146" s="192"/>
      <c r="E146" s="435"/>
      <c r="F146" s="437"/>
      <c r="G146" s="192"/>
      <c r="H146" s="438"/>
      <c r="I146" s="438"/>
      <c r="J146" s="239"/>
      <c r="K146" s="192"/>
      <c r="L146" s="481"/>
      <c r="M146" s="482"/>
      <c r="V146" s="398"/>
      <c r="X146" s="398"/>
      <c r="Y146" s="398"/>
      <c r="Z146" s="398"/>
      <c r="AA146" s="398"/>
      <c r="AB146" s="398"/>
      <c r="AC146" s="398"/>
      <c r="AD146" s="398"/>
      <c r="AE146" s="398"/>
      <c r="AF146" s="398"/>
      <c r="AG146" s="398"/>
      <c r="AH146" s="398"/>
    </row>
    <row r="147" spans="1:43" ht="15.75" customHeight="1">
      <c r="A147" s="433"/>
      <c r="B147" s="192"/>
      <c r="C147" s="192"/>
      <c r="D147" s="192"/>
      <c r="E147" s="192"/>
      <c r="F147" s="192"/>
      <c r="G147" s="192"/>
      <c r="H147" s="438"/>
      <c r="I147" s="438"/>
      <c r="J147" s="186"/>
      <c r="K147" s="192"/>
      <c r="L147" s="481"/>
      <c r="M147" s="482"/>
      <c r="V147" s="398"/>
      <c r="X147" s="398"/>
      <c r="Y147" s="398"/>
      <c r="Z147" s="398"/>
      <c r="AA147" s="398"/>
      <c r="AB147" s="398"/>
      <c r="AC147" s="398"/>
      <c r="AD147" s="398"/>
      <c r="AE147" s="398"/>
      <c r="AF147" s="398"/>
      <c r="AG147" s="398"/>
      <c r="AH147" s="398"/>
    </row>
    <row r="148" spans="1:43">
      <c r="A148" s="433"/>
      <c r="B148" s="192"/>
      <c r="C148" s="192"/>
      <c r="D148" s="192"/>
      <c r="E148" s="192"/>
      <c r="F148" s="192"/>
      <c r="G148" s="192"/>
      <c r="H148" s="438"/>
      <c r="I148" s="438"/>
      <c r="J148" s="239"/>
      <c r="K148" s="192"/>
      <c r="L148" s="481"/>
      <c r="M148" s="482"/>
      <c r="V148" s="398"/>
      <c r="X148" s="398"/>
      <c r="Y148" s="398"/>
      <c r="Z148" s="398"/>
      <c r="AA148" s="398"/>
      <c r="AB148" s="398"/>
      <c r="AC148" s="398"/>
      <c r="AD148" s="398"/>
      <c r="AE148" s="398"/>
      <c r="AF148" s="398"/>
      <c r="AG148" s="398"/>
      <c r="AH148" s="398"/>
    </row>
    <row r="149" spans="1:43">
      <c r="A149" s="433"/>
      <c r="B149" s="140"/>
      <c r="C149" s="192"/>
      <c r="D149" s="201"/>
      <c r="E149" s="435"/>
      <c r="F149" s="140"/>
      <c r="G149" s="192"/>
      <c r="H149" s="439"/>
      <c r="I149" s="439"/>
      <c r="J149" s="186"/>
      <c r="K149" s="140"/>
      <c r="L149" s="481"/>
      <c r="M149" s="482"/>
      <c r="V149" s="398"/>
      <c r="X149" s="398"/>
      <c r="Y149" s="398"/>
      <c r="Z149" s="398"/>
      <c r="AA149" s="398"/>
      <c r="AB149" s="398"/>
      <c r="AC149" s="398"/>
      <c r="AD149" s="398"/>
      <c r="AE149" s="398"/>
      <c r="AF149" s="398"/>
      <c r="AG149" s="398"/>
      <c r="AH149" s="398"/>
    </row>
    <row r="150" spans="1:43">
      <c r="A150" s="433"/>
      <c r="B150" s="140"/>
      <c r="C150" s="192"/>
      <c r="D150" s="201"/>
      <c r="E150" s="435"/>
      <c r="F150" s="140"/>
      <c r="G150" s="192"/>
      <c r="H150" s="439"/>
      <c r="I150" s="439"/>
      <c r="J150" s="239"/>
      <c r="K150" s="140"/>
      <c r="L150" s="481"/>
      <c r="M150" s="482"/>
      <c r="V150" s="398"/>
      <c r="X150" s="398"/>
      <c r="Y150" s="398"/>
      <c r="Z150" s="398"/>
      <c r="AA150" s="398"/>
      <c r="AB150" s="398"/>
      <c r="AC150" s="398"/>
      <c r="AD150" s="398"/>
      <c r="AE150" s="398"/>
      <c r="AF150" s="398"/>
      <c r="AG150" s="398"/>
      <c r="AH150" s="398"/>
      <c r="AL150" s="423"/>
      <c r="AM150" s="423"/>
      <c r="AN150" s="423"/>
      <c r="AO150" s="423"/>
      <c r="AP150" s="423"/>
    </row>
    <row r="151" spans="1:43">
      <c r="A151" s="433"/>
      <c r="B151" s="140"/>
      <c r="C151" s="192"/>
      <c r="D151" s="201"/>
      <c r="E151" s="140"/>
      <c r="F151" s="140"/>
      <c r="G151" s="192"/>
      <c r="H151" s="439"/>
      <c r="I151" s="439"/>
      <c r="J151" s="186"/>
      <c r="K151" s="140"/>
      <c r="L151" s="481"/>
      <c r="M151" s="482"/>
      <c r="V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L151" s="425"/>
      <c r="AM151" s="509"/>
      <c r="AQ151" s="130"/>
    </row>
    <row r="152" spans="1:43">
      <c r="A152" s="433"/>
      <c r="B152" s="140"/>
      <c r="C152" s="192"/>
      <c r="D152" s="201"/>
      <c r="E152" s="140"/>
      <c r="F152" s="140"/>
      <c r="G152" s="192"/>
      <c r="H152" s="439"/>
      <c r="I152" s="439"/>
      <c r="J152" s="239"/>
      <c r="K152" s="140"/>
      <c r="L152" s="481"/>
      <c r="M152" s="482"/>
      <c r="V152" s="398"/>
      <c r="X152" s="398"/>
      <c r="Y152" s="398"/>
      <c r="Z152" s="398"/>
      <c r="AA152" s="398"/>
      <c r="AB152" s="398"/>
      <c r="AC152" s="398"/>
      <c r="AD152" s="398"/>
      <c r="AE152" s="398"/>
      <c r="AF152" s="398"/>
      <c r="AG152" s="398"/>
      <c r="AH152" s="398"/>
      <c r="AL152" s="425"/>
      <c r="AM152" s="509"/>
      <c r="AQ152" s="130"/>
    </row>
    <row r="153" spans="1:43">
      <c r="A153" s="433"/>
      <c r="B153" s="140"/>
      <c r="C153" s="192"/>
      <c r="D153" s="201"/>
      <c r="E153" s="140"/>
      <c r="F153" s="140"/>
      <c r="G153" s="192"/>
      <c r="H153" s="439"/>
      <c r="I153" s="439"/>
      <c r="J153" s="186"/>
      <c r="K153" s="140"/>
      <c r="L153" s="481"/>
      <c r="M153" s="482"/>
      <c r="V153" s="398"/>
      <c r="X153" s="398"/>
      <c r="Y153" s="398"/>
      <c r="Z153" s="398"/>
      <c r="AA153" s="398"/>
      <c r="AB153" s="398"/>
      <c r="AC153" s="398"/>
      <c r="AD153" s="398"/>
      <c r="AE153" s="398"/>
      <c r="AF153" s="398"/>
      <c r="AG153" s="398"/>
      <c r="AH153" s="398"/>
    </row>
    <row r="154" spans="1:43">
      <c r="A154" s="433"/>
      <c r="B154" s="435"/>
      <c r="C154" s="192"/>
      <c r="D154" s="440"/>
      <c r="E154" s="435"/>
      <c r="F154" s="441"/>
      <c r="G154" s="141"/>
      <c r="H154" s="141"/>
      <c r="I154" s="141"/>
      <c r="J154" s="239"/>
      <c r="K154" s="483"/>
      <c r="L154" s="481"/>
      <c r="M154" s="484"/>
      <c r="V154" s="398"/>
      <c r="X154" s="398"/>
      <c r="Y154" s="398"/>
      <c r="Z154" s="398"/>
      <c r="AA154" s="398"/>
      <c r="AB154" s="398"/>
      <c r="AC154" s="398"/>
      <c r="AD154" s="398"/>
      <c r="AE154" s="398"/>
      <c r="AF154" s="398"/>
      <c r="AG154" s="398"/>
      <c r="AH154" s="398"/>
      <c r="AL154" s="417"/>
      <c r="AM154" s="510"/>
      <c r="AP154" s="130"/>
      <c r="AQ154" s="130"/>
    </row>
    <row r="155" spans="1:43">
      <c r="A155" s="433"/>
      <c r="B155" s="435"/>
      <c r="C155" s="442"/>
      <c r="D155" s="440"/>
      <c r="E155" s="435"/>
      <c r="F155" s="441"/>
      <c r="G155" s="141"/>
      <c r="H155" s="141"/>
      <c r="I155" s="141"/>
      <c r="J155" s="186"/>
      <c r="K155" s="483"/>
      <c r="L155" s="481"/>
      <c r="M155" s="484"/>
      <c r="V155" s="398"/>
      <c r="X155" s="398"/>
      <c r="Y155" s="398"/>
      <c r="Z155" s="398"/>
      <c r="AA155" s="398"/>
      <c r="AB155" s="398"/>
      <c r="AC155" s="398"/>
      <c r="AD155" s="398"/>
      <c r="AE155" s="398"/>
      <c r="AF155" s="398"/>
      <c r="AG155" s="398"/>
      <c r="AH155" s="398"/>
      <c r="AL155" s="417"/>
      <c r="AM155" s="510"/>
      <c r="AP155" s="130"/>
      <c r="AQ155" s="130"/>
    </row>
    <row r="156" spans="1:43">
      <c r="A156" s="433"/>
      <c r="B156" s="435"/>
      <c r="C156" s="192"/>
      <c r="D156" s="440"/>
      <c r="E156" s="435"/>
      <c r="F156" s="443"/>
      <c r="G156" s="141"/>
      <c r="H156" s="141"/>
      <c r="I156" s="141"/>
      <c r="J156" s="239"/>
      <c r="K156" s="483"/>
      <c r="L156" s="485"/>
      <c r="M156" s="486"/>
      <c r="V156" s="398"/>
      <c r="X156" s="398"/>
      <c r="Y156" s="398"/>
      <c r="Z156" s="398"/>
      <c r="AA156" s="398"/>
      <c r="AB156" s="398"/>
      <c r="AC156" s="398"/>
      <c r="AD156" s="398"/>
      <c r="AE156" s="398"/>
      <c r="AF156" s="398"/>
      <c r="AG156" s="398"/>
      <c r="AH156" s="398"/>
      <c r="AL156" s="417"/>
      <c r="AM156" s="510"/>
      <c r="AP156" s="130"/>
      <c r="AQ156" s="130"/>
    </row>
    <row r="157" spans="1:43">
      <c r="A157" s="433"/>
      <c r="B157" s="435"/>
      <c r="C157" s="192"/>
      <c r="D157" s="440"/>
      <c r="E157" s="435"/>
      <c r="F157" s="441"/>
      <c r="G157" s="141"/>
      <c r="H157" s="141"/>
      <c r="I157" s="141"/>
      <c r="J157" s="186"/>
      <c r="K157" s="483"/>
      <c r="L157" s="487"/>
      <c r="M157" s="486"/>
      <c r="V157" s="398"/>
      <c r="X157" s="398"/>
      <c r="Y157" s="398"/>
      <c r="Z157" s="398"/>
      <c r="AA157" s="398"/>
      <c r="AB157" s="398"/>
      <c r="AC157" s="398"/>
      <c r="AD157" s="398"/>
      <c r="AE157" s="398"/>
      <c r="AF157" s="398"/>
      <c r="AG157" s="398"/>
      <c r="AH157" s="398"/>
      <c r="AL157" s="417"/>
      <c r="AM157" s="511"/>
      <c r="AP157" s="130"/>
      <c r="AQ157" s="130"/>
    </row>
    <row r="158" spans="1:43">
      <c r="A158" s="433"/>
      <c r="B158" s="435"/>
      <c r="C158" s="192"/>
      <c r="D158" s="440"/>
      <c r="E158" s="435"/>
      <c r="F158" s="441"/>
      <c r="G158" s="141"/>
      <c r="H158" s="141"/>
      <c r="I158" s="141"/>
      <c r="J158" s="239"/>
      <c r="K158" s="483"/>
      <c r="L158" s="488"/>
      <c r="M158" s="486"/>
      <c r="V158" s="398"/>
      <c r="X158" s="398"/>
      <c r="Y158" s="398"/>
      <c r="Z158" s="398"/>
      <c r="AA158" s="398"/>
      <c r="AB158" s="398"/>
      <c r="AC158" s="398"/>
      <c r="AD158" s="398"/>
      <c r="AE158" s="398"/>
      <c r="AF158" s="398"/>
      <c r="AG158" s="398"/>
      <c r="AH158" s="398"/>
      <c r="AL158" s="417"/>
      <c r="AM158" s="511"/>
      <c r="AP158" s="130"/>
      <c r="AQ158" s="130"/>
    </row>
    <row r="159" spans="1:43">
      <c r="A159" s="433"/>
      <c r="B159" s="435"/>
      <c r="C159" s="192"/>
      <c r="D159" s="440"/>
      <c r="E159" s="435"/>
      <c r="F159" s="441"/>
      <c r="G159" s="141"/>
      <c r="H159" s="141"/>
      <c r="I159" s="141"/>
      <c r="J159" s="186"/>
      <c r="K159" s="483"/>
      <c r="L159" s="488"/>
      <c r="M159" s="486"/>
      <c r="V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L159" s="417"/>
      <c r="AM159" s="511"/>
      <c r="AP159" s="130"/>
      <c r="AQ159" s="130"/>
    </row>
    <row r="160" spans="1:43">
      <c r="A160" s="433"/>
      <c r="B160" s="435"/>
      <c r="C160" s="192"/>
      <c r="D160" s="201"/>
      <c r="E160" s="435"/>
      <c r="F160" s="441"/>
      <c r="G160" s="141"/>
      <c r="H160" s="141"/>
      <c r="I160" s="141"/>
      <c r="J160" s="239"/>
      <c r="K160" s="483"/>
      <c r="L160" s="488"/>
      <c r="M160" s="482"/>
      <c r="V160" s="398"/>
      <c r="X160" s="398"/>
      <c r="Y160" s="398"/>
      <c r="Z160" s="398"/>
      <c r="AA160" s="398"/>
      <c r="AB160" s="398"/>
      <c r="AC160" s="398"/>
      <c r="AD160" s="398"/>
      <c r="AE160" s="398"/>
      <c r="AF160" s="398"/>
      <c r="AG160" s="398"/>
      <c r="AH160" s="398"/>
      <c r="AL160" s="425"/>
      <c r="AM160" s="512"/>
      <c r="AN160" s="513"/>
      <c r="AO160" s="513"/>
      <c r="AP160" s="514"/>
      <c r="AQ160" s="130"/>
    </row>
    <row r="161" spans="1:43">
      <c r="A161" s="433"/>
      <c r="B161" s="435"/>
      <c r="C161" s="192"/>
      <c r="D161" s="440"/>
      <c r="E161" s="435"/>
      <c r="F161" s="441"/>
      <c r="G161" s="141"/>
      <c r="H161" s="141"/>
      <c r="I161" s="141"/>
      <c r="J161" s="186"/>
      <c r="K161" s="483"/>
      <c r="L161" s="488"/>
      <c r="M161" s="482"/>
      <c r="V161" s="217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130"/>
      <c r="AL161" s="425"/>
      <c r="AM161" s="512"/>
      <c r="AN161" s="513"/>
      <c r="AO161" s="513"/>
      <c r="AP161" s="514"/>
      <c r="AQ161" s="130"/>
    </row>
    <row r="162" spans="1:43">
      <c r="A162" s="433"/>
      <c r="B162" s="435"/>
      <c r="C162" s="192"/>
      <c r="D162" s="440"/>
      <c r="E162" s="435"/>
      <c r="F162" s="441"/>
      <c r="G162" s="141"/>
      <c r="H162" s="141"/>
      <c r="I162" s="141"/>
      <c r="J162" s="239"/>
      <c r="K162" s="483"/>
      <c r="L162" s="488"/>
      <c r="M162" s="482"/>
      <c r="V162" s="217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130"/>
      <c r="AL162" s="423"/>
      <c r="AM162" s="423"/>
      <c r="AN162" s="423"/>
      <c r="AO162" s="423"/>
      <c r="AP162" s="423"/>
    </row>
    <row r="163" spans="1:43">
      <c r="A163" s="433"/>
      <c r="B163" s="435"/>
      <c r="C163" s="192"/>
      <c r="D163" s="440"/>
      <c r="E163" s="435"/>
      <c r="F163" s="441"/>
      <c r="G163" s="141"/>
      <c r="H163" s="141"/>
      <c r="I163" s="141"/>
      <c r="J163" s="186"/>
      <c r="K163" s="483"/>
      <c r="L163" s="488"/>
      <c r="M163" s="482"/>
      <c r="V163" s="217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130"/>
    </row>
    <row r="164" spans="1:43">
      <c r="A164" s="433"/>
      <c r="B164" s="435"/>
      <c r="C164" s="192"/>
      <c r="D164" s="440"/>
      <c r="E164" s="435"/>
      <c r="F164" s="441"/>
      <c r="G164" s="141"/>
      <c r="H164" s="141"/>
      <c r="I164" s="141"/>
      <c r="J164" s="239"/>
      <c r="K164" s="483"/>
      <c r="L164" s="488"/>
      <c r="M164" s="482"/>
      <c r="V164" s="399"/>
      <c r="AG164" s="399"/>
      <c r="AI164" s="130"/>
    </row>
    <row r="165" spans="1:43">
      <c r="A165" s="433"/>
      <c r="B165" s="435"/>
      <c r="C165" s="192"/>
      <c r="D165" s="440"/>
      <c r="E165" s="435"/>
      <c r="F165" s="441"/>
      <c r="G165" s="141"/>
      <c r="H165" s="141"/>
      <c r="I165" s="141"/>
      <c r="J165" s="186"/>
      <c r="K165" s="483"/>
      <c r="L165" s="488"/>
      <c r="M165" s="482"/>
      <c r="O165" s="130"/>
      <c r="P165" s="130"/>
      <c r="U165" s="503"/>
      <c r="V165" s="504"/>
      <c r="X165" s="505"/>
      <c r="Y165" s="505"/>
      <c r="Z165" s="505"/>
      <c r="AA165" s="505"/>
      <c r="AB165" s="505"/>
      <c r="AC165" s="505"/>
      <c r="AD165" s="505"/>
      <c r="AE165" s="505"/>
      <c r="AF165" s="505"/>
      <c r="AG165" s="505"/>
      <c r="AH165" s="505"/>
      <c r="AI165" s="130"/>
    </row>
    <row r="166" spans="1:43">
      <c r="A166" s="433"/>
      <c r="B166" s="435"/>
      <c r="C166" s="192"/>
      <c r="D166" s="440"/>
      <c r="E166" s="435"/>
      <c r="F166" s="441"/>
      <c r="G166" s="141"/>
      <c r="H166" s="141"/>
      <c r="I166" s="141"/>
      <c r="J166" s="239"/>
      <c r="K166" s="483"/>
      <c r="L166" s="488"/>
      <c r="M166" s="482"/>
      <c r="O166" s="130"/>
      <c r="P166" s="130"/>
      <c r="U166" s="503"/>
      <c r="V166" s="398"/>
      <c r="X166" s="398"/>
      <c r="Y166" s="398"/>
      <c r="Z166" s="398"/>
      <c r="AA166" s="398"/>
      <c r="AB166" s="398"/>
      <c r="AC166" s="398"/>
      <c r="AD166" s="398"/>
      <c r="AE166" s="398"/>
      <c r="AF166" s="398"/>
      <c r="AG166" s="398"/>
      <c r="AH166" s="398"/>
      <c r="AI166" s="130"/>
    </row>
    <row r="167" spans="1:43">
      <c r="A167" s="433"/>
      <c r="B167" s="435"/>
      <c r="C167" s="192"/>
      <c r="D167" s="440"/>
      <c r="E167" s="435"/>
      <c r="F167" s="441"/>
      <c r="G167" s="141"/>
      <c r="H167" s="141"/>
      <c r="I167" s="141"/>
      <c r="J167" s="186"/>
      <c r="K167" s="483"/>
      <c r="L167" s="488"/>
      <c r="M167" s="482"/>
      <c r="O167" s="130"/>
      <c r="P167" s="130"/>
      <c r="U167" s="503"/>
      <c r="V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417"/>
      <c r="AI167" s="130"/>
    </row>
    <row r="168" spans="1:43">
      <c r="A168" s="433"/>
      <c r="B168" s="435"/>
      <c r="C168" s="192"/>
      <c r="D168" s="440"/>
      <c r="E168" s="435"/>
      <c r="F168" s="441"/>
      <c r="G168" s="141"/>
      <c r="H168" s="141"/>
      <c r="I168" s="141"/>
      <c r="J168" s="239"/>
      <c r="K168" s="483"/>
      <c r="L168" s="488"/>
      <c r="M168" s="482"/>
      <c r="O168" s="130"/>
      <c r="P168" s="130"/>
      <c r="V168" s="398"/>
      <c r="X168" s="398"/>
      <c r="Y168" s="398"/>
      <c r="Z168" s="398"/>
      <c r="AA168" s="398"/>
      <c r="AB168" s="398"/>
      <c r="AC168" s="398"/>
      <c r="AD168" s="398"/>
      <c r="AE168" s="398"/>
      <c r="AF168" s="398"/>
      <c r="AG168" s="398"/>
      <c r="AH168" s="417"/>
      <c r="AI168" s="130"/>
    </row>
    <row r="169" spans="1:43">
      <c r="A169" s="433"/>
      <c r="B169" s="435"/>
      <c r="C169" s="192"/>
      <c r="D169" s="440"/>
      <c r="E169" s="435"/>
      <c r="F169" s="441"/>
      <c r="G169" s="141"/>
      <c r="H169" s="141"/>
      <c r="I169" s="141"/>
      <c r="J169" s="186"/>
      <c r="K169" s="483"/>
      <c r="L169" s="488"/>
      <c r="M169" s="482"/>
      <c r="O169" s="130"/>
      <c r="P169" s="130"/>
      <c r="U169" s="506"/>
      <c r="V169" s="398"/>
      <c r="X169" s="398"/>
      <c r="Y169" s="398"/>
      <c r="Z169" s="398"/>
      <c r="AA169" s="398"/>
      <c r="AB169" s="398"/>
      <c r="AC169" s="398"/>
      <c r="AD169" s="398"/>
      <c r="AE169" s="398"/>
      <c r="AF169" s="398"/>
      <c r="AG169" s="398"/>
      <c r="AH169" s="417"/>
      <c r="AI169" s="130"/>
    </row>
    <row r="170" spans="1:43">
      <c r="A170" s="433"/>
      <c r="B170" s="435"/>
      <c r="C170" s="192"/>
      <c r="D170" s="440"/>
      <c r="E170" s="435"/>
      <c r="F170" s="441"/>
      <c r="G170" s="141"/>
      <c r="H170" s="141"/>
      <c r="I170" s="141"/>
      <c r="J170" s="239"/>
      <c r="K170" s="140"/>
      <c r="L170" s="488"/>
      <c r="M170" s="482"/>
      <c r="O170" s="130"/>
      <c r="U170" s="506"/>
      <c r="V170" s="398"/>
      <c r="X170" s="398"/>
      <c r="Y170" s="398"/>
      <c r="Z170" s="398"/>
      <c r="AA170" s="398"/>
      <c r="AB170" s="398"/>
      <c r="AC170" s="398"/>
      <c r="AD170" s="398"/>
      <c r="AE170" s="398"/>
      <c r="AF170" s="398"/>
      <c r="AG170" s="398"/>
      <c r="AH170" s="417"/>
      <c r="AI170" s="130"/>
    </row>
    <row r="171" spans="1:43">
      <c r="A171" s="433"/>
      <c r="B171" s="140"/>
      <c r="C171" s="192"/>
      <c r="D171" s="140"/>
      <c r="E171" s="140"/>
      <c r="F171" s="140"/>
      <c r="G171" s="141"/>
      <c r="H171" s="444"/>
      <c r="I171" s="141"/>
      <c r="J171" s="186"/>
      <c r="K171" s="140"/>
      <c r="L171" s="481"/>
      <c r="M171" s="482"/>
      <c r="O171" s="130"/>
      <c r="P171" s="130"/>
      <c r="U171" s="506"/>
      <c r="V171" s="398"/>
      <c r="X171" s="398"/>
      <c r="Y171" s="398"/>
      <c r="Z171" s="398"/>
      <c r="AA171" s="398"/>
      <c r="AB171" s="398"/>
      <c r="AC171" s="398"/>
      <c r="AD171" s="398"/>
      <c r="AE171" s="398"/>
      <c r="AF171" s="398"/>
      <c r="AG171" s="398"/>
      <c r="AH171" s="417"/>
      <c r="AI171" s="130"/>
    </row>
    <row r="172" spans="1:43">
      <c r="A172" s="433"/>
      <c r="B172" s="445"/>
      <c r="C172" s="446"/>
      <c r="D172" s="447"/>
      <c r="E172" s="448"/>
      <c r="F172" s="449"/>
      <c r="G172" s="445"/>
      <c r="H172" s="450"/>
      <c r="I172" s="450"/>
      <c r="J172" s="489"/>
      <c r="K172" s="445"/>
      <c r="L172" s="490"/>
      <c r="M172" s="491"/>
      <c r="O172" s="130"/>
      <c r="U172" s="506"/>
      <c r="V172" s="398"/>
      <c r="X172" s="398"/>
      <c r="Y172" s="398"/>
      <c r="Z172" s="398"/>
      <c r="AA172" s="398"/>
      <c r="AB172" s="398"/>
      <c r="AC172" s="398"/>
      <c r="AD172" s="398"/>
      <c r="AE172" s="398"/>
      <c r="AF172" s="398"/>
      <c r="AG172" s="398"/>
      <c r="AH172" s="417"/>
      <c r="AI172" s="130"/>
    </row>
    <row r="173" spans="1:43">
      <c r="A173" s="433"/>
      <c r="B173" s="445"/>
      <c r="C173" s="446"/>
      <c r="D173" s="451"/>
      <c r="E173" s="448"/>
      <c r="F173" s="449"/>
      <c r="G173" s="445"/>
      <c r="H173" s="450"/>
      <c r="I173" s="450"/>
      <c r="J173" s="489"/>
      <c r="K173" s="445"/>
      <c r="L173" s="490"/>
      <c r="M173" s="491"/>
      <c r="O173" s="130"/>
      <c r="U173" s="506"/>
      <c r="V173" s="398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417"/>
      <c r="AI173" s="130"/>
    </row>
    <row r="174" spans="1:43">
      <c r="A174" s="433"/>
      <c r="B174" s="452"/>
      <c r="C174" s="78"/>
      <c r="D174" s="453"/>
      <c r="E174" s="452"/>
      <c r="F174" s="454"/>
      <c r="G174" s="452"/>
      <c r="H174" s="455"/>
      <c r="I174" s="455"/>
      <c r="J174" s="489"/>
      <c r="K174" s="452"/>
      <c r="L174" s="492"/>
      <c r="M174" s="493"/>
      <c r="O174" s="130"/>
      <c r="U174" s="506"/>
      <c r="V174" s="398"/>
      <c r="X174" s="398"/>
      <c r="Y174" s="398"/>
      <c r="Z174" s="398"/>
      <c r="AA174" s="398"/>
      <c r="AB174" s="398"/>
      <c r="AC174" s="398"/>
      <c r="AD174" s="398"/>
      <c r="AE174" s="398"/>
      <c r="AF174" s="398"/>
      <c r="AG174" s="398"/>
      <c r="AH174" s="417"/>
      <c r="AI174" s="130"/>
    </row>
    <row r="175" spans="1:43">
      <c r="A175" s="433"/>
      <c r="B175" s="452"/>
      <c r="C175" s="452"/>
      <c r="D175" s="456"/>
      <c r="E175" s="452"/>
      <c r="F175" s="454"/>
      <c r="G175" s="452"/>
      <c r="H175" s="455"/>
      <c r="I175" s="455"/>
      <c r="J175" s="489"/>
      <c r="K175" s="452"/>
      <c r="L175" s="492"/>
      <c r="M175" s="493"/>
      <c r="O175" s="130"/>
      <c r="U175" s="506"/>
      <c r="V175" s="507"/>
      <c r="X175" s="507"/>
      <c r="Y175" s="507"/>
      <c r="Z175" s="507"/>
      <c r="AA175" s="507"/>
      <c r="AB175" s="507"/>
      <c r="AC175" s="507"/>
      <c r="AD175" s="507"/>
      <c r="AE175" s="507"/>
      <c r="AF175" s="507"/>
      <c r="AG175" s="507"/>
      <c r="AH175" s="417"/>
      <c r="AI175" s="130"/>
    </row>
    <row r="176" spans="1:43">
      <c r="A176" s="433"/>
      <c r="B176" s="445"/>
      <c r="C176" s="457"/>
      <c r="D176" s="451"/>
      <c r="E176" s="445"/>
      <c r="F176" s="458"/>
      <c r="G176" s="445"/>
      <c r="H176" s="459"/>
      <c r="I176" s="450"/>
      <c r="J176" s="489"/>
      <c r="K176" s="445"/>
      <c r="L176" s="458"/>
      <c r="M176" s="494"/>
      <c r="O176" s="130"/>
      <c r="P176" s="130"/>
      <c r="U176" s="506"/>
      <c r="V176" s="507"/>
      <c r="X176" s="507"/>
      <c r="Y176" s="507"/>
      <c r="Z176" s="507"/>
      <c r="AA176" s="507"/>
      <c r="AB176" s="507"/>
      <c r="AC176" s="507"/>
      <c r="AD176" s="507"/>
      <c r="AE176" s="507"/>
      <c r="AF176" s="507"/>
      <c r="AG176" s="507"/>
      <c r="AH176" s="417"/>
      <c r="AI176" s="130"/>
    </row>
    <row r="177" spans="1:35">
      <c r="A177" s="433"/>
      <c r="B177" s="445"/>
      <c r="C177" s="78"/>
      <c r="D177" s="460"/>
      <c r="E177" s="445"/>
      <c r="F177" s="449"/>
      <c r="G177" s="445"/>
      <c r="H177" s="450"/>
      <c r="I177" s="450"/>
      <c r="J177" s="489"/>
      <c r="K177" s="445"/>
      <c r="L177" s="458"/>
      <c r="M177" s="491"/>
      <c r="O177" s="130"/>
      <c r="U177" s="506"/>
      <c r="V177" s="507"/>
      <c r="X177" s="507"/>
      <c r="Y177" s="507"/>
      <c r="Z177" s="507"/>
      <c r="AA177" s="507"/>
      <c r="AB177" s="507"/>
      <c r="AC177" s="507"/>
      <c r="AD177" s="507"/>
      <c r="AE177" s="507"/>
      <c r="AF177" s="507"/>
      <c r="AG177" s="507"/>
      <c r="AH177" s="417"/>
      <c r="AI177" s="130"/>
    </row>
    <row r="178" spans="1:35">
      <c r="A178" s="433"/>
      <c r="B178" s="445"/>
      <c r="C178" s="457"/>
      <c r="D178" s="451"/>
      <c r="E178" s="445"/>
      <c r="F178" s="449"/>
      <c r="G178" s="445"/>
      <c r="H178" s="459"/>
      <c r="I178" s="459"/>
      <c r="J178" s="489"/>
      <c r="K178" s="445"/>
      <c r="L178" s="458"/>
      <c r="M178" s="491"/>
      <c r="O178" s="130"/>
      <c r="P178" s="130"/>
      <c r="U178" s="506"/>
    </row>
    <row r="179" spans="1:35">
      <c r="A179" s="433"/>
      <c r="B179" s="461"/>
      <c r="C179" s="462"/>
      <c r="D179" s="456"/>
      <c r="E179" s="452"/>
      <c r="F179" s="454"/>
      <c r="G179" s="452"/>
      <c r="H179" s="463"/>
      <c r="I179" s="463"/>
      <c r="J179" s="489"/>
      <c r="K179" s="452"/>
      <c r="L179" s="492"/>
      <c r="M179" s="495"/>
      <c r="O179" s="130"/>
      <c r="P179" s="130"/>
      <c r="U179" s="508"/>
    </row>
    <row r="180" spans="1:35">
      <c r="A180" s="433"/>
      <c r="B180" s="452"/>
      <c r="C180" s="452"/>
      <c r="D180" s="456"/>
      <c r="E180" s="452"/>
      <c r="F180" s="454"/>
      <c r="G180" s="452"/>
      <c r="H180" s="463"/>
      <c r="I180" s="463"/>
      <c r="J180" s="489"/>
      <c r="K180" s="452"/>
      <c r="L180" s="496"/>
      <c r="M180" s="495"/>
      <c r="O180" s="130"/>
      <c r="P180" s="385"/>
      <c r="U180" s="508"/>
    </row>
    <row r="181" spans="1:35">
      <c r="A181" s="433"/>
      <c r="B181" s="445"/>
      <c r="C181" s="464"/>
      <c r="D181" s="451"/>
      <c r="E181" s="445"/>
      <c r="F181" s="449"/>
      <c r="G181" s="445"/>
      <c r="H181" s="459"/>
      <c r="I181" s="459"/>
      <c r="J181" s="489"/>
      <c r="K181" s="445"/>
      <c r="L181" s="490"/>
      <c r="M181" s="491"/>
      <c r="O181" s="130"/>
      <c r="P181" s="385"/>
      <c r="U181" s="508"/>
    </row>
    <row r="182" spans="1:35">
      <c r="A182" s="433"/>
      <c r="B182" s="445"/>
      <c r="C182" s="464"/>
      <c r="D182" s="451"/>
      <c r="E182" s="445"/>
      <c r="F182" s="449"/>
      <c r="G182" s="445"/>
      <c r="H182" s="465"/>
      <c r="I182" s="465"/>
      <c r="J182" s="489"/>
      <c r="K182" s="445"/>
      <c r="L182" s="490"/>
      <c r="M182" s="491"/>
    </row>
    <row r="183" spans="1:35">
      <c r="A183" s="433"/>
      <c r="B183" s="445"/>
      <c r="C183" s="464"/>
      <c r="D183" s="451"/>
      <c r="E183" s="445"/>
      <c r="F183" s="449"/>
      <c r="G183" s="445"/>
      <c r="H183" s="465"/>
      <c r="I183" s="465"/>
      <c r="J183" s="489"/>
      <c r="K183" s="445"/>
      <c r="L183" s="458"/>
      <c r="M183" s="491"/>
    </row>
    <row r="184" spans="1:35">
      <c r="A184" s="433"/>
      <c r="B184" s="445"/>
      <c r="C184" s="446"/>
      <c r="D184" s="451"/>
      <c r="E184" s="448"/>
      <c r="F184" s="449"/>
      <c r="G184" s="445"/>
      <c r="H184" s="459"/>
      <c r="I184" s="459"/>
      <c r="J184" s="489"/>
      <c r="K184" s="445"/>
      <c r="L184" s="458"/>
      <c r="M184" s="491"/>
    </row>
    <row r="185" spans="1:35">
      <c r="A185" s="433"/>
      <c r="B185" s="445"/>
      <c r="C185" s="466"/>
      <c r="D185" s="451"/>
      <c r="E185" s="445"/>
      <c r="F185" s="458"/>
      <c r="G185" s="445"/>
      <c r="H185" s="450"/>
      <c r="I185" s="450"/>
      <c r="J185" s="489"/>
      <c r="K185" s="445"/>
      <c r="L185" s="458"/>
      <c r="M185" s="491"/>
    </row>
    <row r="186" spans="1:35">
      <c r="A186" s="433"/>
      <c r="B186" s="445"/>
      <c r="C186" s="446"/>
      <c r="D186" s="451"/>
      <c r="E186" s="448"/>
      <c r="F186" s="449"/>
      <c r="G186" s="445"/>
      <c r="H186" s="459"/>
      <c r="I186" s="459"/>
      <c r="J186" s="489"/>
      <c r="K186" s="445"/>
      <c r="L186" s="458"/>
      <c r="M186" s="491"/>
    </row>
    <row r="187" spans="1:35">
      <c r="A187" s="467"/>
      <c r="B187" s="468"/>
      <c r="C187" s="468"/>
      <c r="D187" s="469"/>
      <c r="E187" s="470"/>
      <c r="F187" s="471"/>
      <c r="G187" s="472"/>
      <c r="H187" s="473"/>
      <c r="I187" s="473"/>
      <c r="J187" s="489"/>
      <c r="K187" s="497"/>
      <c r="L187" s="498"/>
      <c r="M187" s="499"/>
    </row>
    <row r="188" spans="1:35">
      <c r="A188" s="474"/>
      <c r="B188" s="474"/>
      <c r="C188" s="474"/>
      <c r="D188" s="475"/>
      <c r="E188" s="474"/>
      <c r="F188" s="474"/>
      <c r="G188" s="474"/>
      <c r="H188" s="474"/>
      <c r="I188" s="474"/>
      <c r="J188" s="500"/>
      <c r="K188" s="474"/>
      <c r="L188" s="501"/>
      <c r="M188" s="502"/>
    </row>
    <row r="189" spans="1:35">
      <c r="C189" s="474"/>
      <c r="D189" s="475"/>
      <c r="E189" s="474"/>
      <c r="F189" s="474"/>
      <c r="G189" s="474"/>
      <c r="H189" s="474"/>
      <c r="I189" s="474"/>
      <c r="J189" s="500"/>
      <c r="K189" s="474"/>
      <c r="L189" s="501"/>
      <c r="M189" s="502"/>
    </row>
    <row r="190" spans="1:35">
      <c r="A190" s="474"/>
      <c r="B190" s="474"/>
      <c r="C190" s="474"/>
      <c r="D190" s="475"/>
      <c r="E190" s="474"/>
      <c r="F190" s="474"/>
      <c r="G190" s="474"/>
      <c r="H190" s="474"/>
      <c r="I190" s="474"/>
      <c r="J190" s="474"/>
      <c r="K190" s="474"/>
      <c r="L190" s="501"/>
      <c r="M190" s="474"/>
    </row>
    <row r="191" spans="1:35">
      <c r="A191" s="474"/>
      <c r="B191" s="474"/>
      <c r="C191" s="474"/>
      <c r="D191" s="475"/>
      <c r="E191" s="474"/>
      <c r="F191" s="474"/>
      <c r="G191" s="474"/>
      <c r="H191" s="474"/>
      <c r="I191" s="474"/>
      <c r="J191" s="474"/>
      <c r="K191" s="474"/>
      <c r="L191" s="501"/>
      <c r="M191" s="474"/>
    </row>
    <row r="192" spans="1:35">
      <c r="A192" s="474"/>
      <c r="B192" s="474"/>
      <c r="C192" s="474"/>
      <c r="D192" s="475"/>
      <c r="E192" s="474"/>
      <c r="F192" s="474"/>
      <c r="G192" s="474"/>
      <c r="H192" s="474"/>
      <c r="I192" s="474"/>
      <c r="J192" s="474"/>
      <c r="K192" s="474"/>
      <c r="L192" s="501"/>
      <c r="M192" s="474"/>
    </row>
    <row r="193" spans="1:13">
      <c r="A193" s="474"/>
      <c r="B193" s="474"/>
      <c r="C193" s="474"/>
      <c r="D193" s="475"/>
      <c r="E193" s="474"/>
      <c r="F193" s="474"/>
      <c r="G193" s="474"/>
      <c r="H193" s="474"/>
      <c r="I193" s="474"/>
      <c r="J193" s="474"/>
      <c r="K193" s="474"/>
      <c r="L193" s="501"/>
      <c r="M193" s="474"/>
    </row>
    <row r="194" spans="1:13">
      <c r="A194" s="474"/>
      <c r="B194" s="474"/>
      <c r="C194" s="474"/>
      <c r="D194" s="475"/>
      <c r="E194" s="474"/>
      <c r="F194" s="474"/>
      <c r="G194" s="474"/>
      <c r="H194" s="474"/>
      <c r="I194" s="474"/>
      <c r="J194" s="474"/>
      <c r="K194" s="474"/>
      <c r="L194" s="501"/>
      <c r="M194" s="474"/>
    </row>
    <row r="195" spans="1:13">
      <c r="A195" s="474"/>
      <c r="B195" s="474"/>
      <c r="C195" s="474"/>
      <c r="D195" s="475"/>
      <c r="E195" s="474"/>
      <c r="F195" s="474"/>
      <c r="G195" s="474"/>
      <c r="H195" s="474"/>
      <c r="I195" s="474"/>
      <c r="J195" s="474"/>
      <c r="K195" s="474"/>
      <c r="L195" s="501"/>
      <c r="M195" s="474"/>
    </row>
    <row r="196" spans="1:13">
      <c r="A196" s="474"/>
      <c r="B196" s="474"/>
      <c r="C196" s="474"/>
      <c r="D196" s="475"/>
      <c r="E196" s="474"/>
      <c r="F196" s="474"/>
      <c r="G196" s="474"/>
      <c r="H196" s="474"/>
      <c r="I196" s="474"/>
      <c r="J196" s="474"/>
      <c r="K196" s="474"/>
      <c r="L196" s="501"/>
      <c r="M196" s="474"/>
    </row>
    <row r="197" spans="1:13">
      <c r="A197" s="474"/>
      <c r="B197" s="474"/>
      <c r="C197" s="474"/>
      <c r="D197" s="475"/>
      <c r="E197" s="474"/>
      <c r="F197" s="474"/>
      <c r="G197" s="474"/>
      <c r="H197" s="474"/>
      <c r="I197" s="474"/>
      <c r="J197" s="474"/>
      <c r="K197" s="474"/>
      <c r="L197" s="501"/>
      <c r="M197" s="474"/>
    </row>
    <row r="198" spans="1:13">
      <c r="A198" s="474"/>
      <c r="B198" s="474"/>
      <c r="C198" s="474"/>
      <c r="D198" s="475"/>
      <c r="E198" s="474"/>
      <c r="F198" s="474"/>
      <c r="G198" s="474"/>
      <c r="H198" s="474"/>
      <c r="I198" s="474"/>
      <c r="J198" s="474"/>
      <c r="K198" s="474"/>
      <c r="L198" s="501"/>
      <c r="M198" s="474"/>
    </row>
    <row r="199" spans="1:13">
      <c r="A199" s="474"/>
      <c r="B199" s="474"/>
      <c r="C199" s="474"/>
      <c r="D199" s="475"/>
      <c r="E199" s="474"/>
      <c r="F199" s="474"/>
      <c r="G199" s="474"/>
      <c r="H199" s="474"/>
      <c r="I199" s="474"/>
      <c r="J199" s="474"/>
      <c r="K199" s="474"/>
      <c r="L199" s="501"/>
      <c r="M199" s="474"/>
    </row>
    <row r="200" spans="1:13">
      <c r="A200" s="474"/>
      <c r="B200" s="474"/>
      <c r="C200" s="474"/>
      <c r="D200" s="475"/>
      <c r="E200" s="474"/>
      <c r="F200" s="474"/>
      <c r="G200" s="474"/>
      <c r="H200" s="474"/>
      <c r="I200" s="474"/>
      <c r="J200" s="474"/>
      <c r="K200" s="474"/>
      <c r="L200" s="501"/>
      <c r="M200" s="474"/>
    </row>
    <row r="201" spans="1:13">
      <c r="A201" s="474"/>
      <c r="B201" s="474"/>
      <c r="C201" s="474"/>
      <c r="D201" s="475"/>
      <c r="E201" s="474"/>
      <c r="F201" s="474"/>
      <c r="G201" s="474"/>
      <c r="H201" s="474"/>
      <c r="I201" s="474"/>
      <c r="J201" s="474"/>
      <c r="K201" s="474"/>
      <c r="L201" s="501"/>
      <c r="M201" s="474"/>
    </row>
    <row r="202" spans="1:13">
      <c r="A202" s="474"/>
      <c r="B202" s="474"/>
      <c r="C202" s="474"/>
      <c r="D202" s="475"/>
      <c r="E202" s="474"/>
      <c r="F202" s="474"/>
      <c r="G202" s="474"/>
      <c r="H202" s="474"/>
      <c r="I202" s="474"/>
      <c r="J202" s="474"/>
      <c r="K202" s="474"/>
      <c r="L202" s="501"/>
      <c r="M202" s="474"/>
    </row>
    <row r="203" spans="1:13">
      <c r="A203" s="474"/>
      <c r="B203" s="474"/>
      <c r="C203" s="474"/>
      <c r="D203" s="475"/>
      <c r="E203" s="474"/>
      <c r="F203" s="474"/>
      <c r="G203" s="474"/>
      <c r="H203" s="474"/>
      <c r="I203" s="474"/>
      <c r="J203" s="474"/>
      <c r="K203" s="474"/>
      <c r="L203" s="501"/>
      <c r="M203" s="474"/>
    </row>
    <row r="204" spans="1:13">
      <c r="A204" s="474"/>
      <c r="B204" s="474"/>
      <c r="C204" s="474"/>
      <c r="D204" s="475"/>
      <c r="E204" s="474"/>
      <c r="F204" s="474"/>
      <c r="G204" s="474"/>
      <c r="H204" s="474"/>
      <c r="I204" s="474"/>
      <c r="J204" s="474"/>
      <c r="K204" s="474"/>
      <c r="L204" s="501"/>
      <c r="M204" s="474"/>
    </row>
    <row r="205" spans="1:13">
      <c r="A205" s="474"/>
      <c r="B205" s="474"/>
      <c r="C205" s="474"/>
      <c r="D205" s="475"/>
      <c r="E205" s="474"/>
      <c r="F205" s="474"/>
      <c r="G205" s="474"/>
      <c r="H205" s="474"/>
      <c r="I205" s="474"/>
      <c r="J205" s="474"/>
      <c r="K205" s="474"/>
      <c r="L205" s="501"/>
      <c r="M205" s="474"/>
    </row>
    <row r="206" spans="1:13">
      <c r="A206" s="474"/>
      <c r="B206" s="474"/>
      <c r="C206" s="474"/>
      <c r="D206" s="475"/>
      <c r="E206" s="474"/>
      <c r="F206" s="474"/>
      <c r="G206" s="474"/>
      <c r="H206" s="474"/>
      <c r="I206" s="474"/>
      <c r="J206" s="474"/>
      <c r="K206" s="474"/>
      <c r="L206" s="501"/>
      <c r="M206" s="474"/>
    </row>
    <row r="207" spans="1:13">
      <c r="A207" s="474"/>
      <c r="B207" s="474"/>
      <c r="C207" s="474"/>
      <c r="D207" s="475"/>
      <c r="E207" s="474"/>
      <c r="F207" s="474"/>
      <c r="G207" s="474"/>
      <c r="H207" s="474"/>
      <c r="I207" s="474"/>
      <c r="J207" s="474"/>
      <c r="K207" s="474"/>
      <c r="L207" s="501"/>
      <c r="M207" s="474"/>
    </row>
    <row r="208" spans="1:13">
      <c r="A208" s="474"/>
      <c r="B208" s="474"/>
      <c r="C208" s="474"/>
      <c r="D208" s="475"/>
      <c r="E208" s="474"/>
      <c r="F208" s="474"/>
      <c r="G208" s="474"/>
      <c r="H208" s="474"/>
      <c r="I208" s="474"/>
      <c r="J208" s="474"/>
      <c r="K208" s="474"/>
      <c r="L208" s="501"/>
      <c r="M208" s="474"/>
    </row>
    <row r="209" spans="1:13">
      <c r="A209" s="474"/>
      <c r="B209" s="474"/>
      <c r="C209" s="474"/>
      <c r="D209" s="475"/>
      <c r="E209" s="474"/>
      <c r="F209" s="474"/>
      <c r="G209" s="474"/>
      <c r="H209" s="474"/>
      <c r="I209" s="474"/>
      <c r="J209" s="474"/>
      <c r="K209" s="474"/>
      <c r="L209" s="501"/>
      <c r="M209" s="474"/>
    </row>
    <row r="210" spans="1:13">
      <c r="A210" s="474"/>
      <c r="B210" s="474"/>
      <c r="C210" s="474"/>
      <c r="D210" s="475"/>
      <c r="E210" s="474"/>
      <c r="F210" s="474"/>
      <c r="G210" s="474"/>
      <c r="H210" s="474"/>
      <c r="I210" s="474"/>
      <c r="J210" s="474"/>
      <c r="K210" s="474"/>
      <c r="L210" s="501"/>
      <c r="M210" s="474"/>
    </row>
    <row r="211" spans="1:13">
      <c r="A211" s="474"/>
      <c r="B211" s="474"/>
      <c r="C211" s="474"/>
      <c r="D211" s="475"/>
      <c r="E211" s="474"/>
      <c r="F211" s="474"/>
      <c r="G211" s="474"/>
      <c r="H211" s="474"/>
      <c r="I211" s="474"/>
      <c r="J211" s="474"/>
      <c r="K211" s="474"/>
      <c r="L211" s="501"/>
      <c r="M211" s="474"/>
    </row>
    <row r="212" spans="1:13">
      <c r="A212" s="474"/>
      <c r="B212" s="474"/>
      <c r="C212" s="474"/>
      <c r="D212" s="475"/>
      <c r="E212" s="474"/>
      <c r="F212" s="474"/>
      <c r="G212" s="474"/>
      <c r="H212" s="474"/>
      <c r="I212" s="474"/>
      <c r="J212" s="474"/>
      <c r="K212" s="474"/>
      <c r="L212" s="501"/>
      <c r="M212" s="474"/>
    </row>
    <row r="213" spans="1:13">
      <c r="A213" s="474"/>
      <c r="B213" s="474"/>
      <c r="C213" s="474"/>
      <c r="D213" s="475"/>
      <c r="E213" s="474"/>
      <c r="F213" s="474"/>
      <c r="G213" s="474"/>
      <c r="H213" s="474"/>
      <c r="I213" s="474"/>
      <c r="J213" s="474"/>
      <c r="K213" s="474"/>
      <c r="L213" s="501"/>
      <c r="M213" s="474"/>
    </row>
    <row r="214" spans="1:13">
      <c r="A214" s="474"/>
      <c r="B214" s="474"/>
      <c r="C214" s="474"/>
      <c r="D214" s="475"/>
      <c r="E214" s="474"/>
      <c r="F214" s="474"/>
      <c r="G214" s="474"/>
      <c r="H214" s="474"/>
      <c r="I214" s="474"/>
      <c r="J214" s="474"/>
      <c r="K214" s="474"/>
      <c r="L214" s="501"/>
      <c r="M214" s="474"/>
    </row>
    <row r="215" spans="1:13">
      <c r="A215" s="474"/>
      <c r="B215" s="474"/>
      <c r="C215" s="474"/>
      <c r="D215" s="475"/>
      <c r="E215" s="474"/>
      <c r="F215" s="474"/>
      <c r="G215" s="474"/>
      <c r="H215" s="474"/>
      <c r="I215" s="474"/>
      <c r="J215" s="474"/>
      <c r="K215" s="474"/>
      <c r="L215" s="501"/>
      <c r="M215" s="474"/>
    </row>
    <row r="216" spans="1:13">
      <c r="A216" s="474"/>
      <c r="B216" s="474"/>
      <c r="C216" s="474"/>
      <c r="D216" s="475"/>
      <c r="E216" s="474"/>
      <c r="F216" s="474"/>
      <c r="G216" s="474"/>
      <c r="H216" s="474"/>
      <c r="I216" s="474"/>
      <c r="J216" s="474"/>
      <c r="K216" s="474"/>
      <c r="L216" s="501"/>
      <c r="M216" s="474"/>
    </row>
    <row r="217" spans="1:13">
      <c r="A217" s="474"/>
      <c r="B217" s="474"/>
      <c r="C217" s="474"/>
      <c r="D217" s="475"/>
      <c r="E217" s="474"/>
      <c r="F217" s="474"/>
      <c r="G217" s="474"/>
      <c r="H217" s="474"/>
      <c r="I217" s="474"/>
      <c r="J217" s="474"/>
      <c r="K217" s="474"/>
      <c r="L217" s="501"/>
      <c r="M217" s="474"/>
    </row>
    <row r="218" spans="1:13">
      <c r="A218" s="474"/>
      <c r="B218" s="474"/>
      <c r="C218" s="474"/>
      <c r="D218" s="475"/>
      <c r="E218" s="474"/>
      <c r="F218" s="474"/>
      <c r="G218" s="474"/>
      <c r="H218" s="474"/>
      <c r="I218" s="474"/>
      <c r="J218" s="474"/>
      <c r="K218" s="474"/>
      <c r="L218" s="501"/>
      <c r="M218" s="474"/>
    </row>
    <row r="219" spans="1:13">
      <c r="A219" s="474"/>
      <c r="B219" s="474"/>
      <c r="C219" s="474"/>
      <c r="D219" s="475"/>
      <c r="E219" s="474"/>
      <c r="F219" s="474"/>
      <c r="G219" s="474"/>
      <c r="H219" s="474"/>
      <c r="I219" s="474"/>
      <c r="J219" s="474"/>
      <c r="K219" s="474"/>
      <c r="L219" s="501"/>
      <c r="M219" s="474"/>
    </row>
    <row r="220" spans="1:13">
      <c r="A220" s="474"/>
      <c r="B220" s="474"/>
      <c r="C220" s="474"/>
      <c r="D220" s="475"/>
      <c r="E220" s="474"/>
      <c r="F220" s="474"/>
      <c r="G220" s="474"/>
      <c r="H220" s="474"/>
      <c r="I220" s="474"/>
      <c r="J220" s="474"/>
      <c r="K220" s="474"/>
      <c r="L220" s="501"/>
      <c r="M220" s="474"/>
    </row>
    <row r="221" spans="1:13">
      <c r="C221" s="423"/>
    </row>
    <row r="222" spans="1:13">
      <c r="C222" s="423"/>
    </row>
    <row r="223" spans="1:13">
      <c r="C223" s="423"/>
    </row>
    <row r="224" spans="1:13">
      <c r="C224" s="423"/>
    </row>
    <row r="225" spans="3:3">
      <c r="C225" s="423"/>
    </row>
    <row r="226" spans="3:3">
      <c r="C226" s="423"/>
    </row>
    <row r="227" spans="3:3">
      <c r="C227" s="423"/>
    </row>
    <row r="228" spans="3:3">
      <c r="C228" s="423"/>
    </row>
    <row r="229" spans="3:3">
      <c r="C229" s="423"/>
    </row>
    <row r="230" spans="3:3">
      <c r="C230" s="423"/>
    </row>
    <row r="231" spans="3:3">
      <c r="C231" s="423"/>
    </row>
    <row r="232" spans="3:3">
      <c r="C232" s="423"/>
    </row>
    <row r="233" spans="3:3">
      <c r="C233" s="423"/>
    </row>
    <row r="234" spans="3:3">
      <c r="C234" s="423"/>
    </row>
    <row r="235" spans="3:3">
      <c r="C235" s="423"/>
    </row>
    <row r="236" spans="3:3">
      <c r="C236" s="423"/>
    </row>
    <row r="237" spans="3:3">
      <c r="C237" s="423"/>
    </row>
    <row r="238" spans="3:3">
      <c r="C238" s="423"/>
    </row>
    <row r="239" spans="3:3">
      <c r="C239" s="423"/>
    </row>
    <row r="240" spans="3:3">
      <c r="C240" s="423"/>
    </row>
    <row r="241" spans="3:3">
      <c r="C241" s="423"/>
    </row>
    <row r="242" spans="3:3">
      <c r="C242" s="423"/>
    </row>
    <row r="243" spans="3:3">
      <c r="C243" s="423"/>
    </row>
    <row r="244" spans="3:3">
      <c r="C244" s="423"/>
    </row>
    <row r="245" spans="3:3">
      <c r="C245" s="423"/>
    </row>
    <row r="246" spans="3:3">
      <c r="C246" s="423"/>
    </row>
    <row r="247" spans="3:3">
      <c r="C247" s="423"/>
    </row>
    <row r="248" spans="3:3">
      <c r="C248" s="423"/>
    </row>
    <row r="249" spans="3:3">
      <c r="C249" s="423"/>
    </row>
    <row r="250" spans="3:3">
      <c r="C250" s="423"/>
    </row>
    <row r="251" spans="3:3">
      <c r="C251" s="423"/>
    </row>
    <row r="252" spans="3:3">
      <c r="C252" s="423"/>
    </row>
    <row r="253" spans="3:3">
      <c r="C253" s="423"/>
    </row>
    <row r="254" spans="3:3">
      <c r="C254" s="423"/>
    </row>
    <row r="255" spans="3:3">
      <c r="C255" s="423"/>
    </row>
    <row r="256" spans="3:3">
      <c r="C256" s="423"/>
    </row>
    <row r="257" spans="3:3">
      <c r="C257" s="423"/>
    </row>
    <row r="258" spans="3:3">
      <c r="C258" s="423"/>
    </row>
    <row r="259" spans="3:3">
      <c r="C259" s="423"/>
    </row>
    <row r="260" spans="3:3">
      <c r="C260" s="423"/>
    </row>
    <row r="261" spans="3:3">
      <c r="C261" s="423"/>
    </row>
    <row r="262" spans="3:3">
      <c r="C262" s="423"/>
    </row>
    <row r="263" spans="3:3">
      <c r="C263" s="423"/>
    </row>
    <row r="264" spans="3:3">
      <c r="C264" s="423"/>
    </row>
    <row r="265" spans="3:3">
      <c r="C265" s="423"/>
    </row>
    <row r="266" spans="3:3">
      <c r="C266" s="423"/>
    </row>
    <row r="267" spans="3:3">
      <c r="C267" s="423"/>
    </row>
  </sheetData>
  <mergeCells count="4">
    <mergeCell ref="B1:D1"/>
    <mergeCell ref="B2:C2"/>
    <mergeCell ref="A46:D46"/>
    <mergeCell ref="A100:B100"/>
  </mergeCells>
  <dataValidations count="40">
    <dataValidation type="list" allowBlank="1" showInputMessage="1" showErrorMessage="1" sqref="D86">
      <formula1>$BC$11:$BC$1521</formula1>
    </dataValidation>
    <dataValidation type="list" allowBlank="1" showInputMessage="1" showErrorMessage="1" sqref="C15 D16 C17 D30 C36 D42 D43 C125 C137 C138 C110:C112 C127:C135 D32:D35 D37:D40">
      <formula1>$BA$11:$BA$1484</formula1>
    </dataValidation>
    <dataValidation type="list" allowBlank="1" showInputMessage="1" showErrorMessage="1" sqref="D4 C44 D99">
      <formula1>$BA$11:$BA$1489</formula1>
    </dataValidation>
    <dataValidation type="list" allowBlank="1" showInputMessage="1" showErrorMessage="1" sqref="C5 C8 C100:C103 D6:D7">
      <formula1>$BA$11:$BA$1465</formula1>
    </dataValidation>
    <dataValidation type="list" allowBlank="1" showInputMessage="1" showErrorMessage="1" sqref="C81">
      <formula1>$BC$11:$BC$1509</formula1>
    </dataValidation>
    <dataValidation type="list" allowBlank="1" showInputMessage="1" showErrorMessage="1" sqref="D5 D8 D17 D106 D111 D112 D122 D129 D138 D100:D103 D108:D109 D113:D115 D132:D133 D134:D137">
      <formula1>$BA$11:$BA$1500</formula1>
    </dataValidation>
    <dataValidation type="list" allowBlank="1" showInputMessage="1" showErrorMessage="1" sqref="D9 C104">
      <formula1>$BA$11:$BA$1496</formula1>
    </dataValidation>
    <dataValidation type="list" allowBlank="1" showInputMessage="1" showErrorMessage="1" sqref="C10 D22 D23 C24 D25 C105 C117:C120">
      <formula1>$BA$11:$BA$1487</formula1>
    </dataValidation>
    <dataValidation type="list" allowBlank="1" showInputMessage="1" showErrorMessage="1" sqref="D18 C26 D29 D31 C124 C126 C106:C109 C113:C115 C121:C123 D11:D14 D19:D20 D27:D28">
      <formula1>$BA$11:$BA$1486</formula1>
    </dataValidation>
    <dataValidation type="list" allowBlank="1" showInputMessage="1" showErrorMessage="1" sqref="D21 D41 C116 C136">
      <formula1>$BA$11:$BA$1482</formula1>
    </dataValidation>
    <dataValidation type="list" allowBlank="1" showInputMessage="1" showErrorMessage="1" sqref="D177 C178:C180">
      <formula1>$BC$9:$BC$1352</formula1>
    </dataValidation>
    <dataValidation type="list" allowBlank="1" showInputMessage="1" showErrorMessage="1" sqref="C52 D55">
      <formula1>$BD$11:$BD$1463</formula1>
    </dataValidation>
    <dataValidation type="list" allowBlank="1" showInputMessage="1" showErrorMessage="1" sqref="D24 D26 D120 D121 D117:D119">
      <formula1>$BA$11:$BA$1491</formula1>
    </dataValidation>
    <dataValidation type="list" allowBlank="1" showInputMessage="1" showErrorMessage="1" sqref="D71">
      <formula1>$BC$11:$BC$1541</formula1>
    </dataValidation>
    <dataValidation type="list" allowBlank="1" showInputMessage="1" showErrorMessage="1" sqref="D45 C154">
      <formula1>$BA$13:$BA$1506</formula1>
    </dataValidation>
    <dataValidation type="list" allowBlank="1" showInputMessage="1" showErrorMessage="1" sqref="C47:D47">
      <formula1>$BB$13:$BB$1504</formula1>
    </dataValidation>
    <dataValidation type="list" allowBlank="1" showInputMessage="1" showErrorMessage="1" sqref="C56">
      <formula1>$BC$13:$BC$1518</formula1>
    </dataValidation>
    <dataValidation type="list" allowBlank="1" showInputMessage="1" showErrorMessage="1" sqref="C49">
      <formula1>$BD$11:$BD$1461</formula1>
    </dataValidation>
    <dataValidation type="list" allowBlank="1" showInputMessage="1" showErrorMessage="1" sqref="C51 C67">
      <formula1>$BA$11:$BA$1470</formula1>
    </dataValidation>
    <dataValidation type="list" allowBlank="1" showInputMessage="1" showErrorMessage="1" sqref="C57 D60">
      <formula1>$BC$12:$BC$1518</formula1>
    </dataValidation>
    <dataValidation type="list" allowBlank="1" showInputMessage="1" showErrorMessage="1" sqref="D58 D59 D61">
      <formula1>$BD$11:$BD$1456</formula1>
    </dataValidation>
    <dataValidation type="list" allowBlank="1" showInputMessage="1" showErrorMessage="1" sqref="D62">
      <formula1>$BE$11:$BE$1463</formula1>
    </dataValidation>
    <dataValidation type="list" allowBlank="1" showInputMessage="1" showErrorMessage="1" sqref="C187">
      <formula1>$BB$13:$BB$1498</formula1>
    </dataValidation>
    <dataValidation type="list" allowBlank="1" showInputMessage="1" showErrorMessage="1" sqref="C173 D174 C176 C181:C183">
      <formula1>$BC$9:$BC$1353</formula1>
    </dataValidation>
    <dataValidation type="list" allowBlank="1" showInputMessage="1" showErrorMessage="1" sqref="D63">
      <formula1>$BC$11:$BC$1573</formula1>
    </dataValidation>
    <dataValidation type="list" allowBlank="1" showInputMessage="1" showErrorMessage="1" sqref="C66">
      <formula1>$BC$8:$BC$1498</formula1>
    </dataValidation>
    <dataValidation type="list" allowBlank="1" showInputMessage="1" showErrorMessage="1" sqref="D68">
      <formula1>$BC$11:$BC$1566</formula1>
    </dataValidation>
    <dataValidation type="list" allowBlank="1" showInputMessage="1" showErrorMessage="1" sqref="C70">
      <formula1>$BC$8:$BC$1499</formula1>
    </dataValidation>
    <dataValidation type="list" allowBlank="1" showInputMessage="1" showErrorMessage="1" sqref="D76 D83">
      <formula1>$BC$11:$BC$1546</formula1>
    </dataValidation>
    <dataValidation type="list" allowBlank="1" showInputMessage="1" showErrorMessage="1" sqref="C77 D87">
      <formula1>$BC$11:$BC$1549</formula1>
    </dataValidation>
    <dataValidation type="list" allowBlank="1" showInputMessage="1" showErrorMessage="1" sqref="C80 D84">
      <formula1>$BC$11:$BC$1547</formula1>
    </dataValidation>
    <dataValidation type="list" allowBlank="1" showInputMessage="1" showErrorMessage="1" sqref="C89 D91 D92">
      <formula1>$BC$11:$BC$1515</formula1>
    </dataValidation>
    <dataValidation type="list" allowBlank="1" showInputMessage="1" showErrorMessage="1" sqref="D96 C97">
      <formula1>$BC$11:$BC$1525</formula1>
    </dataValidation>
    <dataValidation type="list" allowBlank="1" showInputMessage="1" showErrorMessage="1" sqref="C98">
      <formula1>$BA$9:$BA$1461</formula1>
    </dataValidation>
    <dataValidation type="list" allowBlank="1" showInputMessage="1" showErrorMessage="1" sqref="D130">
      <formula1>$BA$11:$BA$1469</formula1>
    </dataValidation>
    <dataValidation type="list" allowBlank="1" showInputMessage="1" showErrorMessage="1" sqref="C142 C144 C146 C150 C153 C171">
      <formula1>$BA$13:$BA$1496</formula1>
    </dataValidation>
    <dataValidation type="list" allowBlank="1" showInputMessage="1" showErrorMessage="1" sqref="C156 C157 C158 C159">
      <formula1>$BA$13:$BA$1509</formula1>
    </dataValidation>
    <dataValidation type="list" allowBlank="1" showInputMessage="1" showErrorMessage="1" sqref="C186">
      <formula1>$BC$9:$BC$1367</formula1>
    </dataValidation>
    <dataValidation type="list" allowBlank="1" showInputMessage="1" showErrorMessage="1" sqref="C169 C170 C147:C149 C151:C152 C160:C168">
      <formula1>$BA$13:$BA$1510</formula1>
    </dataValidation>
    <dataValidation type="list" allowBlank="1" showInputMessage="1" showErrorMessage="1" sqref="C184">
      <formula1>$BC$9:$BC$1351</formula1>
    </dataValidation>
  </dataValidations>
  <pageMargins left="0" right="0" top="0.5" bottom="0.5" header="0.3" footer="0.3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H4" sqref="H4"/>
    </sheetView>
  </sheetViews>
  <sheetFormatPr defaultColWidth="9" defaultRowHeight="14.5"/>
  <cols>
    <col min="1" max="1" width="4.453125" customWidth="1"/>
    <col min="2" max="2" width="8.81640625" customWidth="1"/>
    <col min="3" max="3" width="33.54296875" customWidth="1"/>
    <col min="4" max="4" width="40" customWidth="1"/>
    <col min="5" max="5" width="30.1796875" customWidth="1"/>
    <col min="6" max="6" width="17.1796875" customWidth="1"/>
  </cols>
  <sheetData>
    <row r="2" spans="2:6" ht="34.5" customHeight="1">
      <c r="B2" s="9" t="s">
        <v>196</v>
      </c>
      <c r="C2" s="9" t="s">
        <v>364</v>
      </c>
      <c r="D2" s="9" t="s">
        <v>16</v>
      </c>
      <c r="E2" s="9" t="s">
        <v>207</v>
      </c>
    </row>
    <row r="3" spans="2:6" ht="49.5" customHeight="1">
      <c r="B3" s="10">
        <v>1</v>
      </c>
      <c r="C3" s="11" t="s">
        <v>365</v>
      </c>
      <c r="D3" s="12" t="s">
        <v>366</v>
      </c>
      <c r="E3" s="13" t="s">
        <v>367</v>
      </c>
      <c r="F3" s="14" t="s">
        <v>368</v>
      </c>
    </row>
    <row r="4" spans="2:6" ht="42" customHeight="1">
      <c r="B4" s="10">
        <f>+B3+1</f>
        <v>2</v>
      </c>
      <c r="C4" s="11" t="s">
        <v>369</v>
      </c>
      <c r="D4" s="12" t="s">
        <v>370</v>
      </c>
      <c r="E4" s="13" t="s">
        <v>371</v>
      </c>
      <c r="F4" s="780" t="s">
        <v>43</v>
      </c>
    </row>
    <row r="5" spans="2:6" ht="35.25" customHeight="1">
      <c r="B5" s="10">
        <f>+B4+1</f>
        <v>3</v>
      </c>
      <c r="C5" s="11" t="s">
        <v>372</v>
      </c>
      <c r="D5" s="12" t="s">
        <v>373</v>
      </c>
      <c r="E5" s="13" t="s">
        <v>374</v>
      </c>
      <c r="F5" s="780"/>
    </row>
    <row r="6" spans="2:6" ht="39" customHeight="1">
      <c r="B6" s="10">
        <f>+B5+1</f>
        <v>4</v>
      </c>
      <c r="C6" s="11" t="s">
        <v>375</v>
      </c>
      <c r="D6" s="12" t="s">
        <v>376</v>
      </c>
      <c r="E6" s="13" t="s">
        <v>377</v>
      </c>
      <c r="F6" s="780" t="s">
        <v>378</v>
      </c>
    </row>
    <row r="7" spans="2:6" ht="42" customHeight="1">
      <c r="B7" s="10">
        <v>5</v>
      </c>
      <c r="C7" s="11" t="s">
        <v>379</v>
      </c>
      <c r="D7" s="12" t="s">
        <v>380</v>
      </c>
      <c r="E7" s="13" t="s">
        <v>381</v>
      </c>
      <c r="F7" s="780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7" sqref="D7"/>
    </sheetView>
  </sheetViews>
  <sheetFormatPr defaultColWidth="9" defaultRowHeight="14.5"/>
  <cols>
    <col min="1" max="1" width="20.1796875" customWidth="1"/>
    <col min="2" max="2" width="9" customWidth="1"/>
    <col min="6" max="6" width="3.7265625" customWidth="1"/>
    <col min="7" max="11" width="23.7265625" customWidth="1"/>
  </cols>
  <sheetData>
    <row r="1" spans="1:10">
      <c r="A1" t="s">
        <v>382</v>
      </c>
      <c r="B1" t="s">
        <v>383</v>
      </c>
      <c r="C1" t="s">
        <v>384</v>
      </c>
      <c r="D1" t="s">
        <v>122</v>
      </c>
      <c r="G1" s="1" t="s">
        <v>385</v>
      </c>
      <c r="H1" s="1" t="s">
        <v>386</v>
      </c>
      <c r="I1" s="6" t="s">
        <v>387</v>
      </c>
      <c r="J1" s="1" t="s">
        <v>388</v>
      </c>
    </row>
    <row r="2" spans="1:10" ht="15.5">
      <c r="A2" t="s">
        <v>389</v>
      </c>
      <c r="B2" t="s">
        <v>390</v>
      </c>
      <c r="C2" t="s">
        <v>391</v>
      </c>
      <c r="D2">
        <v>2015</v>
      </c>
      <c r="G2" s="2" t="s">
        <v>392</v>
      </c>
      <c r="H2" s="3">
        <v>407798</v>
      </c>
      <c r="I2" s="3">
        <v>136376</v>
      </c>
      <c r="J2" s="7">
        <v>15876</v>
      </c>
    </row>
    <row r="3" spans="1:10" ht="15.5">
      <c r="A3" t="s">
        <v>2</v>
      </c>
      <c r="B3" t="s">
        <v>393</v>
      </c>
      <c r="C3" t="s">
        <v>394</v>
      </c>
      <c r="D3">
        <v>2016</v>
      </c>
      <c r="G3" s="4" t="s">
        <v>395</v>
      </c>
      <c r="H3" s="5">
        <v>578344</v>
      </c>
      <c r="I3" s="5">
        <v>173870</v>
      </c>
      <c r="J3" s="8">
        <v>26040</v>
      </c>
    </row>
    <row r="4" spans="1:10" ht="15.5">
      <c r="B4" t="s">
        <v>392</v>
      </c>
      <c r="C4" t="s">
        <v>396</v>
      </c>
      <c r="D4">
        <v>2017</v>
      </c>
      <c r="G4" s="4" t="s">
        <v>390</v>
      </c>
      <c r="H4" s="5">
        <v>1941933</v>
      </c>
      <c r="I4" s="5">
        <v>618912</v>
      </c>
      <c r="J4" s="8">
        <v>77135</v>
      </c>
    </row>
    <row r="5" spans="1:10" ht="15.5">
      <c r="B5" t="s">
        <v>395</v>
      </c>
      <c r="C5" t="s">
        <v>397</v>
      </c>
      <c r="D5">
        <v>2018</v>
      </c>
      <c r="G5" s="4" t="s">
        <v>393</v>
      </c>
      <c r="H5" s="5">
        <v>731437</v>
      </c>
      <c r="I5" s="5">
        <v>222656</v>
      </c>
      <c r="J5" s="8">
        <v>36256</v>
      </c>
    </row>
    <row r="6" spans="1:10" ht="15.5">
      <c r="B6" t="s">
        <v>4</v>
      </c>
      <c r="C6" t="s">
        <v>398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1:10">
      <c r="C7" t="s">
        <v>399</v>
      </c>
    </row>
    <row r="8" spans="1:10">
      <c r="C8" t="s">
        <v>400</v>
      </c>
    </row>
    <row r="9" spans="1:10">
      <c r="C9" t="s">
        <v>401</v>
      </c>
    </row>
    <row r="10" spans="1:10">
      <c r="C10" t="s">
        <v>402</v>
      </c>
    </row>
    <row r="11" spans="1:10">
      <c r="C11" t="s">
        <v>403</v>
      </c>
    </row>
    <row r="12" spans="1:10">
      <c r="C12" t="s">
        <v>404</v>
      </c>
    </row>
    <row r="13" spans="1:10">
      <c r="C13" t="s">
        <v>405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HIO</vt:lpstr>
      <vt:lpstr>HCP</vt:lpstr>
      <vt:lpstr>Admission</vt:lpstr>
      <vt:lpstr>PPN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HP</cp:lastModifiedBy>
  <cp:lastPrinted>2020-01-07T08:27:00Z</cp:lastPrinted>
  <dcterms:created xsi:type="dcterms:W3CDTF">2015-03-26T22:17:00Z</dcterms:created>
  <dcterms:modified xsi:type="dcterms:W3CDTF">2020-11-24T05:36:29Z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