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2" yWindow="96" windowWidth="12420" windowHeight="5856"/>
  </bookViews>
  <sheets>
    <sheet name="HIO" sheetId="1" r:id="rId1"/>
    <sheet name="HCP" sheetId="6" r:id="rId2"/>
    <sheet name="Admission" sheetId="5" r:id="rId3"/>
    <sheet name="PPN" sheetId="7" r:id="rId4"/>
    <sheet name="ICD-codes" sheetId="8" r:id="rId5"/>
    <sheet name="Sheet1" sheetId="4" state="hidden" r:id="rId6"/>
  </sheets>
  <definedNames>
    <definedName name="_xlnm._FilterDatabase" localSheetId="2" hidden="1">Admission!$B$3:$N$3</definedName>
    <definedName name="Province">Table1[#All]</definedName>
  </definedNames>
  <calcPr calcId="125725"/>
</workbook>
</file>

<file path=xl/calcChain.xml><?xml version="1.0" encoding="utf-8"?>
<calcChain xmlns="http://schemas.openxmlformats.org/spreadsheetml/2006/main">
  <c r="J109" i="5"/>
  <c r="J108"/>
  <c r="J107"/>
  <c r="J106"/>
  <c r="J110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4" l="1"/>
  <c r="J53"/>
  <c r="J52"/>
  <c r="J51"/>
  <c r="J50"/>
  <c r="J49"/>
  <c r="J48"/>
  <c r="J47"/>
  <c r="J46"/>
  <c r="J45"/>
  <c r="J44"/>
  <c r="J43"/>
  <c r="J42"/>
  <c r="J41"/>
  <c r="J40"/>
  <c r="J39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G63" i="6" l="1"/>
  <c r="H33"/>
  <c r="E32"/>
  <c r="H27"/>
  <c r="H24"/>
  <c r="G94" i="1" l="1"/>
  <c r="F94"/>
  <c r="E94"/>
  <c r="G82"/>
  <c r="H82"/>
  <c r="F82"/>
  <c r="E82"/>
  <c r="H38" i="6" l="1"/>
  <c r="I38"/>
  <c r="J38"/>
  <c r="H94" i="1" l="1"/>
  <c r="I33" l="1"/>
  <c r="H33"/>
  <c r="H32"/>
  <c r="H31"/>
  <c r="H30"/>
  <c r="H29"/>
  <c r="I32"/>
  <c r="I31"/>
  <c r="I30"/>
  <c r="I28"/>
  <c r="G38" i="6" l="1"/>
  <c r="F38"/>
  <c r="E38"/>
  <c r="F63" l="1"/>
  <c r="J82" l="1"/>
  <c r="J57"/>
  <c r="F57"/>
  <c r="B4" i="7" l="1"/>
  <c r="B5" s="1"/>
  <c r="B6" s="1"/>
  <c r="E33" i="1" l="1"/>
  <c r="D33"/>
  <c r="E32"/>
  <c r="D32"/>
  <c r="E31"/>
  <c r="D31"/>
  <c r="E30"/>
  <c r="D30"/>
  <c r="E29"/>
  <c r="D29"/>
  <c r="E28"/>
  <c r="D28"/>
  <c r="D34" l="1"/>
  <c r="E34"/>
  <c r="H15" l="1"/>
  <c r="H34" l="1"/>
  <c r="G34"/>
  <c r="F34"/>
  <c r="I34" l="1"/>
</calcChain>
</file>

<file path=xl/sharedStrings.xml><?xml version="1.0" encoding="utf-8"?>
<sst xmlns="http://schemas.openxmlformats.org/spreadsheetml/2006/main" count="1019" uniqueCount="488">
  <si>
    <t>Social Health Protection Programme</t>
  </si>
  <si>
    <t>Province</t>
  </si>
  <si>
    <t xml:space="preserve">Khyber Pakhtunkhwa </t>
  </si>
  <si>
    <t>Gilgit Baltistan</t>
  </si>
  <si>
    <t>Mardan</t>
  </si>
  <si>
    <t>Kohat</t>
  </si>
  <si>
    <t>Chitral</t>
  </si>
  <si>
    <t>Malakand</t>
  </si>
  <si>
    <t>Gilgit</t>
  </si>
  <si>
    <t>Year</t>
  </si>
  <si>
    <t>Report Prepared by:</t>
  </si>
  <si>
    <t>Sing.: …………………….</t>
  </si>
  <si>
    <t>I. Population Coverage</t>
  </si>
  <si>
    <t>Total (in District)</t>
  </si>
  <si>
    <t>Households</t>
  </si>
  <si>
    <t>Population</t>
  </si>
  <si>
    <t>Name of Districts</t>
  </si>
  <si>
    <t>Estimated population</t>
  </si>
  <si>
    <t>Population of beneficiaries</t>
  </si>
  <si>
    <t># households beneficiary</t>
  </si>
  <si>
    <t>Total</t>
  </si>
  <si>
    <t>Eligible Population</t>
  </si>
  <si>
    <t xml:space="preserve">  Number of enrolled reported last month</t>
  </si>
  <si>
    <t>Population Profile of Insured Population (Cumulative)</t>
  </si>
  <si>
    <t>Age Group</t>
  </si>
  <si>
    <t>Male</t>
  </si>
  <si>
    <t>Female</t>
  </si>
  <si>
    <t>Under 1 year</t>
  </si>
  <si>
    <t>1 to 4 years</t>
  </si>
  <si>
    <t>5 to 14 years</t>
  </si>
  <si>
    <t>15 to 49 years</t>
  </si>
  <si>
    <t>60 years or more</t>
  </si>
  <si>
    <t>50 to 59 years</t>
  </si>
  <si>
    <t>Insured Population</t>
  </si>
  <si>
    <t>II. Service Provision</t>
  </si>
  <si>
    <t>Private</t>
  </si>
  <si>
    <t>Public</t>
  </si>
  <si>
    <t>Pak Army</t>
  </si>
  <si>
    <t>Hospitals in District and visited/empaneled during the month</t>
  </si>
  <si>
    <t>Total Number of Hospitals in the district</t>
  </si>
  <si>
    <t>Visited Hospitals during reporting month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</si>
  <si>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</si>
  <si>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</si>
  <si>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</si>
  <si>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</si>
  <si>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Surgical</t>
  </si>
  <si>
    <t>Non-surgical</t>
  </si>
  <si>
    <t>Type of insured population</t>
  </si>
  <si>
    <t>Number of Admissions by Treatment</t>
  </si>
  <si>
    <t>Public Hospitals</t>
  </si>
  <si>
    <t>Private Hospitals</t>
  </si>
  <si>
    <t>a. In Public Sector Hospitals</t>
  </si>
  <si>
    <t>b. In Private Hospitals</t>
  </si>
  <si>
    <t>c. Total Admissions</t>
  </si>
  <si>
    <t>IV. Cost of Treatment and Claims</t>
  </si>
  <si>
    <t>Admissions</t>
  </si>
  <si>
    <t>Cost</t>
  </si>
  <si>
    <t>Public Sector</t>
  </si>
  <si>
    <t>Type of Hospitals</t>
  </si>
  <si>
    <t>V. Claims submitted and settled</t>
  </si>
  <si>
    <t># Claims Submitted</t>
  </si>
  <si>
    <t>Amount Claimed</t>
  </si>
  <si>
    <t># Claims Settled</t>
  </si>
  <si>
    <t>Amount Disbursed</t>
  </si>
  <si>
    <t>Average Length of Stay (ALOS) of insured patients</t>
  </si>
  <si>
    <t>Surgical cases</t>
  </si>
  <si>
    <t>Non-surgical cases</t>
  </si>
  <si>
    <t>Overall</t>
  </si>
  <si>
    <t>VI. Marketing Activities</t>
  </si>
  <si>
    <t>Monthly Report by Health Insurance Organization</t>
  </si>
  <si>
    <t>Report Checked and Verified by:</t>
  </si>
  <si>
    <t xml:space="preserve">  Newly enrolled during the reporting month</t>
  </si>
  <si>
    <t xml:space="preserve">  Total enrolled amongst eligible population</t>
  </si>
  <si>
    <t xml:space="preserve">  Total enrolled amongst general population</t>
  </si>
  <si>
    <t>Hospitals Fulfilling empanelment Criteria</t>
  </si>
  <si>
    <t>Surgical/Obstetric Treatment</t>
  </si>
  <si>
    <t>Signature: …………………………………….</t>
  </si>
  <si>
    <t>Districts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</si>
  <si>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</si>
  <si>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</si>
  <si>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</si>
  <si>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</si>
  <si>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</si>
  <si>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</si>
  <si>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</si>
  <si>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</si>
  <si>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</si>
  <si>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</si>
  <si>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</si>
  <si>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</si>
  <si>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</si>
  <si>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Insured from Target Population</t>
  </si>
  <si>
    <t>Target Population</t>
  </si>
  <si>
    <t>Private (NGO)</t>
  </si>
  <si>
    <t>Obstetric</t>
  </si>
  <si>
    <t>b. Non-surgical Admissions  (private hospitals include both for-profit and NGO)</t>
  </si>
  <si>
    <t>Note: Private hospitals (if not specified otherwise) include both for-profit and NGO managed.</t>
  </si>
  <si>
    <t>S.No</t>
  </si>
  <si>
    <t>Gender</t>
  </si>
  <si>
    <t>Age</t>
  </si>
  <si>
    <t>Hospital type</t>
  </si>
  <si>
    <t xml:space="preserve">  District</t>
  </si>
  <si>
    <t xml:space="preserve">  Year</t>
  </si>
  <si>
    <t xml:space="preserve">  Province</t>
  </si>
  <si>
    <t>a. Surgical/Obstetric Admissions (private hospitals include both for-profit and NGO)</t>
  </si>
  <si>
    <t xml:space="preserve">      Monthly Report by Health Care Providers</t>
  </si>
  <si>
    <t xml:space="preserve">   Name of Health Facility</t>
  </si>
  <si>
    <t>AKMCG/DHQ/City Hospital/Sehat Foundation/FHCG</t>
  </si>
  <si>
    <t xml:space="preserve">  Type of Health Facility (Government or Private)</t>
  </si>
  <si>
    <t>District</t>
  </si>
  <si>
    <t>Services Provided during reporting month</t>
  </si>
  <si>
    <t>Total Number of Beds for inpatients</t>
  </si>
  <si>
    <t>Total Admissions during reporting month</t>
  </si>
  <si>
    <t>Total Occupied Bed Days (OBDs) during the month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</si>
  <si>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</si>
  <si>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</si>
  <si>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</si>
  <si>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</si>
  <si>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</si>
  <si>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</si>
  <si>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</si>
  <si>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</si>
  <si>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</si>
  <si>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</si>
  <si>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</si>
  <si>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</si>
  <si>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</si>
  <si>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</si>
  <si>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Cost of Treatment</t>
  </si>
  <si>
    <t>Type of cases</t>
  </si>
  <si>
    <t>Number of Admission</t>
  </si>
  <si>
    <t>Amount billed</t>
  </si>
  <si>
    <t>Claims submitted and settled</t>
  </si>
  <si>
    <t>Indicator</t>
  </si>
  <si>
    <t>Number of claims</t>
  </si>
  <si>
    <t>Claims submitted during last month*</t>
  </si>
  <si>
    <t>Claims submitted during the reporting month</t>
  </si>
  <si>
    <t>Cumulative claims submitted so far**</t>
  </si>
  <si>
    <t>Cumulative claims rejected so far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</si>
  <si>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</si>
  <si>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</si>
  <si>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</si>
  <si>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medical/surgical supplies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</si>
  <si>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</si>
  <si>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</si>
  <si>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</si>
  <si>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</si>
  <si>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>Signature: ……………………</t>
  </si>
  <si>
    <t>Private for non-profit</t>
  </si>
  <si>
    <t>Private Hospitals (for-non-profit &amp; NGO)</t>
  </si>
  <si>
    <t>Total Over all</t>
  </si>
  <si>
    <t>Date of Discharge</t>
  </si>
  <si>
    <t>Lenth of Stay</t>
  </si>
  <si>
    <t xml:space="preserve">UC/Village </t>
  </si>
  <si>
    <t>Contact No</t>
  </si>
  <si>
    <t>Name of Patient</t>
  </si>
  <si>
    <t xml:space="preserve">Total </t>
  </si>
  <si>
    <t>Name of Hospitals</t>
  </si>
  <si>
    <t>District: Gilgit</t>
  </si>
  <si>
    <t>AGA KHAN MEDICAL CENTRE GILGIT</t>
  </si>
  <si>
    <t>05811-459741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</si>
  <si>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</si>
  <si>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</si>
  <si>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</si>
  <si>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</si>
  <si>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</si>
  <si>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</si>
  <si>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</si>
  <si>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</si>
  <si>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</si>
  <si>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FAMILY HEALTH CENTRE, GILGIT</t>
  </si>
  <si>
    <t>ZULFIQARABAD,GILGIT</t>
  </si>
  <si>
    <t>05811-920331</t>
  </si>
  <si>
    <t xml:space="preserve">Name: </t>
  </si>
  <si>
    <t xml:space="preserve">   Designation: </t>
  </si>
  <si>
    <t>Date Submitted:</t>
  </si>
  <si>
    <t xml:space="preserve">Designation: </t>
  </si>
  <si>
    <t xml:space="preserve">Date Submitted: </t>
  </si>
  <si>
    <t>Date of Admission</t>
  </si>
  <si>
    <t>Appendectomy</t>
  </si>
  <si>
    <t xml:space="preserve">4. Number of ads in local media (print &amp; electronic)  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</si>
  <si>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</si>
  <si>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</si>
  <si>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</si>
  <si>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</si>
  <si>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</si>
  <si>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</si>
  <si>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Pneumonia, unspec.</t>
  </si>
  <si>
    <t>Upper respiratory infection, acute, NOS</t>
  </si>
  <si>
    <t>Intestinal obstruction, unspec.</t>
  </si>
  <si>
    <t>Appendicitis, acute w/o peritonitis</t>
  </si>
  <si>
    <t>Fracture lower arm, healing, aftercare</t>
  </si>
  <si>
    <t>COPD</t>
  </si>
  <si>
    <t>Septicemia, gram-negative, unspec.</t>
  </si>
  <si>
    <t>LSCS</t>
  </si>
  <si>
    <t>Total bed days</t>
  </si>
  <si>
    <t>occupancy rate</t>
  </si>
  <si>
    <t xml:space="preserve">            Purchasing drugs  (city hospital)</t>
  </si>
  <si>
    <t xml:space="preserve">3. Number of Community-based worker (LHWs, CMWs, CHWs etc.)    </t>
  </si>
  <si>
    <r>
      <rPr>
        <b/>
        <sz val="10"/>
        <color theme="1"/>
        <rFont val="Verdana"/>
        <family val="2"/>
      </rPr>
      <t xml:space="preserve">Eligible Population                                                   </t>
    </r>
    <r>
      <rPr>
        <sz val="10"/>
        <color theme="1"/>
        <rFont val="Verdana"/>
        <family val="2"/>
      </rPr>
      <t xml:space="preserve"> (for whom premium will be paid by Govt.)</t>
    </r>
  </si>
  <si>
    <t xml:space="preserve">  Newly enrolled during the reporting month (renewed)</t>
  </si>
  <si>
    <t>Claim Amount</t>
  </si>
  <si>
    <t>ICD CODES</t>
  </si>
  <si>
    <t>Disease</t>
  </si>
  <si>
    <t>Procedure</t>
  </si>
  <si>
    <t>Conservative Mgt</t>
  </si>
  <si>
    <t>Cholelithiasis, NOS</t>
  </si>
  <si>
    <t>Cholecystectomy</t>
  </si>
  <si>
    <t>Preg., other complications, unspec.</t>
  </si>
  <si>
    <t>SVD</t>
  </si>
  <si>
    <t>CVA, late effect, unspec.</t>
  </si>
  <si>
    <t>Uterus, hypertrophy</t>
  </si>
  <si>
    <t>D&amp;C</t>
  </si>
  <si>
    <t>laprotomy</t>
  </si>
  <si>
    <t xml:space="preserve">FOR SHPI reporting </t>
  </si>
  <si>
    <t>Sign: …………………….</t>
  </si>
  <si>
    <t xml:space="preserve">Name:   </t>
  </si>
  <si>
    <t xml:space="preserve">                        Hoptialization-wise Cases </t>
  </si>
  <si>
    <t>Surgical admission (as per ICD-CODE)</t>
  </si>
  <si>
    <t>Non-Surgical Admission (as per ICD-CODE)</t>
  </si>
  <si>
    <t>Wider enrolment</t>
  </si>
  <si>
    <t xml:space="preserve">2. Number of meetings with Community-based Organizations      </t>
  </si>
  <si>
    <t>Shamim Rasool</t>
  </si>
  <si>
    <t>appendcitis/Appendectomy</t>
  </si>
  <si>
    <t>SVD,s</t>
  </si>
  <si>
    <t>D&amp;C/Pregnancy e Other Complications</t>
  </si>
  <si>
    <t>Cholilethiasis</t>
  </si>
  <si>
    <t>Fracture /Others Trauma</t>
  </si>
  <si>
    <t>Hydronephrosis</t>
  </si>
  <si>
    <t>Intestinal Obstruction</t>
  </si>
  <si>
    <t>Thrombocytopenia</t>
  </si>
  <si>
    <t>Menengititis</t>
  </si>
  <si>
    <t>Pneumonia/ARI</t>
  </si>
  <si>
    <t>Septicimia/Sepsis N.N</t>
  </si>
  <si>
    <t>City Hospital Gilgit</t>
  </si>
  <si>
    <t>18 WEEKS PROM</t>
  </si>
  <si>
    <t>Konadass Gilgit</t>
  </si>
  <si>
    <t>Basin</t>
  </si>
  <si>
    <t>ZAHRA</t>
  </si>
  <si>
    <t>Abdominal Pain</t>
  </si>
  <si>
    <t>Padi Bangla</t>
  </si>
  <si>
    <t>PAIN RIF</t>
  </si>
  <si>
    <t>CHUMGARDH</t>
  </si>
  <si>
    <t>NIGHAT JAN</t>
  </si>
  <si>
    <t>DAMOTE</t>
  </si>
  <si>
    <t>chronic osteomilitis</t>
  </si>
  <si>
    <t>DREELING OF LT RADIUM</t>
  </si>
  <si>
    <t>JAGLOT</t>
  </si>
  <si>
    <t>CHOLITHASIS</t>
  </si>
  <si>
    <t>DHQ</t>
  </si>
  <si>
    <t>Endomatrial RPO's</t>
  </si>
  <si>
    <t>TAH</t>
  </si>
  <si>
    <t>Sehhat Foundation</t>
  </si>
  <si>
    <t>GMC</t>
  </si>
  <si>
    <t>DANYORE</t>
  </si>
  <si>
    <t>Oshikhandass</t>
  </si>
  <si>
    <t>MOIN UR REHMAN</t>
  </si>
  <si>
    <t>Danyore JK#4</t>
  </si>
  <si>
    <t>Amin Adad Jutital Gilgit</t>
  </si>
  <si>
    <t>Sepsis, neonatal</t>
  </si>
  <si>
    <t>Other trauma, unspec.</t>
  </si>
  <si>
    <t>Prenatal care, normal, other pregnancy</t>
  </si>
  <si>
    <t>Danyore</t>
  </si>
  <si>
    <t>COPD, NOS</t>
  </si>
  <si>
    <t>Abortion, induced, w/o comp, complete</t>
  </si>
  <si>
    <t>XI. Pregnancy, Childbirth</t>
  </si>
  <si>
    <t>SHAZIA</t>
  </si>
  <si>
    <t>FAMILY HEALTH HOSPITAL</t>
  </si>
  <si>
    <t>XVIII. Supplemental Classification</t>
  </si>
  <si>
    <t>XVII. Injuries &amp; Adverse Effects</t>
  </si>
  <si>
    <t>IX. Digestive System</t>
  </si>
  <si>
    <t>X. Genitourinary System</t>
  </si>
  <si>
    <t>Septicimia</t>
  </si>
  <si>
    <t>Sugical</t>
  </si>
  <si>
    <t>Non Surgical</t>
  </si>
  <si>
    <t xml:space="preserve">Claims settled during reporting month *Inculding 9 reimburesments (AKMCG,Family Health Hospital,DHQ &amp; City Hospital)  </t>
  </si>
  <si>
    <t xml:space="preserve"> Reporting Month Jan</t>
  </si>
  <si>
    <t>J.Exective Officer</t>
  </si>
  <si>
    <t>Inguinal Hernia/Umblical Hernia</t>
  </si>
  <si>
    <t>Calculus, kidney</t>
  </si>
  <si>
    <t>Anal Fissue/Tear Repaired</t>
  </si>
  <si>
    <t>Ovarin Cyst</t>
  </si>
  <si>
    <t>UTI/Abcess/Brun Case/Tonsilectomy</t>
  </si>
  <si>
    <t>Gastroenteritis, infectious</t>
  </si>
  <si>
    <t>Asthma/COPD</t>
  </si>
  <si>
    <t>Anemia/AFI/HTN/CVA/Hypogalicimia</t>
  </si>
  <si>
    <t>MI, acute, anterior, NOS/USA</t>
  </si>
  <si>
    <t xml:space="preserve">Al-AZHAR SITE NOMAL ROAD, CHILMIS DAS, GILGIT NEAR KARAKURUM INTERNATIONAL UNIVERSITY (KIU), </t>
  </si>
  <si>
    <t>INPROCESS</t>
  </si>
  <si>
    <t>Name: Shamim Rasool</t>
  </si>
  <si>
    <t xml:space="preserve">J.Executive </t>
  </si>
  <si>
    <t>5.Total meeting with Wos 7</t>
  </si>
  <si>
    <t>1. Number of marketing sessions arranged for general public   7</t>
  </si>
  <si>
    <t>Private/Government</t>
  </si>
  <si>
    <t>Tosilectomy</t>
  </si>
  <si>
    <t>Brun Case</t>
  </si>
  <si>
    <t>Abcess/UTI</t>
  </si>
  <si>
    <t>N.N.Sepsis</t>
  </si>
  <si>
    <t>Hypogalicimia</t>
  </si>
  <si>
    <t>Br.Asthma</t>
  </si>
  <si>
    <t xml:space="preserve">Hypertenstion </t>
  </si>
  <si>
    <t>Anemia /AFI</t>
  </si>
  <si>
    <t>Pneumonia</t>
  </si>
  <si>
    <t>ARI</t>
  </si>
  <si>
    <t>MI, acute, anterior, /USA</t>
  </si>
  <si>
    <t xml:space="preserve">            Purchasing equipment                    (CityHospital  Purchasing equipment) Rs 23,650</t>
  </si>
  <si>
    <t xml:space="preserve"> J.Executive</t>
  </si>
  <si>
    <t>SHAH JAHAN</t>
  </si>
  <si>
    <t>Ovarian failure, other</t>
  </si>
  <si>
    <t>Hernia, inguinal, NOS, unilateral</t>
  </si>
  <si>
    <t>Shukyote</t>
  </si>
  <si>
    <t>Hypertension, benign</t>
  </si>
  <si>
    <t>BASIN</t>
  </si>
  <si>
    <t>PADI</t>
  </si>
  <si>
    <t>Anemia, other, unspec.</t>
  </si>
  <si>
    <t>NOMAL</t>
  </si>
  <si>
    <t>SKARQUI</t>
  </si>
  <si>
    <t>Head injury, NOS</t>
  </si>
  <si>
    <t>NOOR BIBI</t>
  </si>
  <si>
    <t>Sadruddin Abad</t>
  </si>
  <si>
    <t>RAHIM ABAD</t>
  </si>
  <si>
    <t>SHPI INPATIENT DETAIL,s For Jan-2018</t>
  </si>
  <si>
    <t>MUZAMIL AHMED</t>
  </si>
  <si>
    <t>SABIQA</t>
  </si>
  <si>
    <t>RAJ BEGUM</t>
  </si>
  <si>
    <t>KASHIF ALI</t>
  </si>
  <si>
    <t>SHAMSHAD BEGUM</t>
  </si>
  <si>
    <t>AHMAD</t>
  </si>
  <si>
    <t xml:space="preserve">4th Degree Perineal tear </t>
  </si>
  <si>
    <t>Meningitis, unspec. cause</t>
  </si>
  <si>
    <t>SEKARKOI</t>
  </si>
  <si>
    <t>Rahim Abad</t>
  </si>
  <si>
    <t>GORO</t>
  </si>
  <si>
    <t>CHAMUGARDH</t>
  </si>
  <si>
    <t>JUTAL</t>
  </si>
  <si>
    <t>ZEENAT BEGUM</t>
  </si>
  <si>
    <t>NAJUMA</t>
  </si>
  <si>
    <t>SAMREEN</t>
  </si>
  <si>
    <t>TANVEER HUSSAIN</t>
  </si>
  <si>
    <t>ROHAN ALI</t>
  </si>
  <si>
    <t>SAMINA</t>
  </si>
  <si>
    <t>TOTI</t>
  </si>
  <si>
    <t>NAJMA SAQIB</t>
  </si>
  <si>
    <t xml:space="preserve">ILYAS </t>
  </si>
  <si>
    <t>TEHZEEN</t>
  </si>
  <si>
    <t>SHAHIDA</t>
  </si>
  <si>
    <t>HASMA</t>
  </si>
  <si>
    <t>BEGUM JAN</t>
  </si>
  <si>
    <t>WASILA BEGUM</t>
  </si>
  <si>
    <t>ATHER ALAM</t>
  </si>
  <si>
    <t>NOOR JAHAN</t>
  </si>
  <si>
    <t>MI, acute, anterior, NOS</t>
  </si>
  <si>
    <t>URinary tract infection, unspec./pyuria</t>
  </si>
  <si>
    <t>TONSILITES/Gum Abcess</t>
  </si>
  <si>
    <t>03129757717</t>
  </si>
  <si>
    <t>0355560987</t>
  </si>
  <si>
    <t>03151182877</t>
  </si>
  <si>
    <t>03555634694</t>
  </si>
  <si>
    <t>03435079607</t>
  </si>
  <si>
    <t>03129741343</t>
  </si>
  <si>
    <t>03555467046</t>
  </si>
  <si>
    <t>03435024286/03555329337</t>
  </si>
  <si>
    <t>03555745295/03555131982</t>
  </si>
  <si>
    <t>03425016837</t>
  </si>
  <si>
    <t>03555425144/03435841471</t>
  </si>
  <si>
    <t>03555233336</t>
  </si>
  <si>
    <t>03555407001</t>
  </si>
  <si>
    <t>03453123448</t>
  </si>
  <si>
    <t>03555373977</t>
  </si>
  <si>
    <t>03425157473</t>
  </si>
  <si>
    <t>03555177685</t>
  </si>
  <si>
    <t>03145150797</t>
  </si>
  <si>
    <t>Khomar Gilgit</t>
  </si>
  <si>
    <t>CHAKarkote</t>
  </si>
  <si>
    <t>SHukyote</t>
  </si>
  <si>
    <t>gmc Gilgil</t>
  </si>
  <si>
    <t>KONODASS</t>
  </si>
  <si>
    <t>JALAL Abad</t>
  </si>
  <si>
    <t>LAL MAST</t>
  </si>
  <si>
    <t>MUJAWAR KHAN</t>
  </si>
  <si>
    <t>SADIYA</t>
  </si>
  <si>
    <t>ATIA</t>
  </si>
  <si>
    <t>SARVESA</t>
  </si>
  <si>
    <t>REFAQAT</t>
  </si>
  <si>
    <t>RAZIA</t>
  </si>
  <si>
    <t>BIBI PARIZA</t>
  </si>
  <si>
    <t>KHUSH DANA</t>
  </si>
  <si>
    <t>SHAMA</t>
  </si>
  <si>
    <t>BIBI WALIA</t>
  </si>
  <si>
    <t>AMMARA</t>
  </si>
  <si>
    <t>INAYAT</t>
  </si>
  <si>
    <t>SAJAWAL</t>
  </si>
  <si>
    <t>LAAL PARI</t>
  </si>
  <si>
    <t>MARIA</t>
  </si>
  <si>
    <t>TUFAIL</t>
  </si>
  <si>
    <t>SHAHEEM</t>
  </si>
  <si>
    <t>BIBI ZAINA</t>
  </si>
  <si>
    <t>SHAH AKBAR</t>
  </si>
  <si>
    <t>LAIBA</t>
  </si>
  <si>
    <t>ALAM</t>
  </si>
  <si>
    <t>sonikote</t>
  </si>
  <si>
    <t>CHATARKOTE</t>
  </si>
  <si>
    <t>DIAMER COLONY JUTIAL</t>
  </si>
  <si>
    <t>BARGO PAEEN</t>
  </si>
  <si>
    <t>HTN/DM/COPD</t>
  </si>
  <si>
    <t>Acute febrile illness/APD</t>
  </si>
  <si>
    <t>BR.ASTHMA</t>
  </si>
  <si>
    <t>LEFT OVARIAN CYST</t>
  </si>
  <si>
    <t>RT OVARIAN CYST</t>
  </si>
  <si>
    <t>ABCESS RT THEIGH</t>
  </si>
  <si>
    <t>ASTHMA</t>
  </si>
  <si>
    <t>NEELUM</t>
  </si>
  <si>
    <t>SHPI WIDER (EPP &amp; EP )INPATIENT DETAIL,s</t>
  </si>
  <si>
    <t>BIBI HAJMA</t>
  </si>
  <si>
    <t>PARVEEN BANO</t>
  </si>
  <si>
    <t>KARIM TOWN ZULFIKARABAD GILGIT</t>
  </si>
  <si>
    <t>TAJWAR SULTANA</t>
  </si>
  <si>
    <t>Pre-eclampsia, unspec.</t>
  </si>
  <si>
    <t>DAYOTE</t>
  </si>
  <si>
    <t>SULTANA BIBI</t>
  </si>
  <si>
    <t>ZULFIQAR ABAD JUTIAL</t>
  </si>
  <si>
    <t>AFSANA PARVEEN</t>
  </si>
  <si>
    <t>JK#10</t>
  </si>
  <si>
    <t>SABIR ALI</t>
  </si>
  <si>
    <t>MUJAHID COLONY KONODAS GILGIT</t>
  </si>
  <si>
    <t>NALOFER SALMAN</t>
  </si>
  <si>
    <t>Abortion, missed</t>
  </si>
  <si>
    <t xml:space="preserve">KARIM TOWN ZULFIQAR ABAD </t>
  </si>
  <si>
    <t>SALIMA</t>
  </si>
  <si>
    <t>jk#1</t>
  </si>
  <si>
    <t>KHALIDA PARVEEN</t>
  </si>
  <si>
    <t>JK#7</t>
  </si>
  <si>
    <t>INAM ULLAH KHAN</t>
  </si>
  <si>
    <t>TEHSIL AND DISTRIC CITY OSHIKHANDAS</t>
  </si>
  <si>
    <t>LAL BEGUM</t>
  </si>
  <si>
    <t>Hernia, umbilical</t>
  </si>
  <si>
    <t>SONIKOTE GILGIT</t>
  </si>
  <si>
    <t>SHARI BANO</t>
  </si>
  <si>
    <t>MUHAMMAD BAIG</t>
  </si>
  <si>
    <t>SALWA(new baby)</t>
  </si>
  <si>
    <t>NAGIR COLONY KONODAS GILGIT</t>
  </si>
  <si>
    <t>MAHER JABEEN</t>
  </si>
  <si>
    <t>AMINABAD JUTIAL GILGIT</t>
  </si>
  <si>
    <t>SONIKOT REHMAT COLONY</t>
  </si>
  <si>
    <t>SHAHINA BANO</t>
  </si>
  <si>
    <t>TULLAH KHAN</t>
  </si>
  <si>
    <t>JK#4</t>
  </si>
  <si>
    <t>SALMAN KHAN</t>
  </si>
  <si>
    <t>SULAIMAN SHAH</t>
  </si>
  <si>
    <t>BABAR ROAD DOMIYAL GILGIT</t>
  </si>
  <si>
    <t>MAHER BANO</t>
  </si>
  <si>
    <t>HAIDER PURA DOMIYAL GILGIT</t>
  </si>
  <si>
    <t>NASIMA</t>
  </si>
  <si>
    <t>SONIKAT GILGIT</t>
  </si>
  <si>
    <t>Angina, unstable</t>
  </si>
  <si>
    <t>ROHILA</t>
  </si>
  <si>
    <t xml:space="preserve">B/OTAJWAR SULTANA(newbaby)
</t>
  </si>
  <si>
    <t>MEHAR BANO</t>
  </si>
  <si>
    <t>NEELMA KARIM</t>
  </si>
  <si>
    <t>AINOOR</t>
  </si>
  <si>
    <t>B/O FOZIA(newbaby)</t>
  </si>
  <si>
    <t>PALTANI MUHALLAH</t>
  </si>
  <si>
    <t>HASSINA GEGUM</t>
  </si>
  <si>
    <t>ANITA BANO</t>
  </si>
  <si>
    <t>JK#1</t>
  </si>
  <si>
    <t>SHAMILA BANO</t>
  </si>
  <si>
    <t>SULTANABAD</t>
  </si>
  <si>
    <t>SIDRA ASLAM</t>
  </si>
  <si>
    <t xml:space="preserve">ZULFIQAR ABAD </t>
  </si>
  <si>
    <t>BIBI KHUNZA</t>
  </si>
  <si>
    <t>SHABEER ALAM</t>
  </si>
  <si>
    <t>SABIHA MUMTAZ</t>
  </si>
  <si>
    <t xml:space="preserve">JK#1 </t>
  </si>
  <si>
    <t>SULTAN MAHMOOD</t>
  </si>
  <si>
    <t>JAGIRPALI OSHIKHANDAS DANYORE GILGIT</t>
  </si>
  <si>
    <t>SHAHLA</t>
  </si>
  <si>
    <t>MUJAHID ULLAH</t>
  </si>
  <si>
    <t>JALAL ABAD</t>
  </si>
  <si>
    <t>Form, other</t>
  </si>
  <si>
    <t>ALI SHANAWAR(newbaby)</t>
  </si>
  <si>
    <t>Hypocalcemia (Perinatal Infant)</t>
  </si>
  <si>
    <t>DHQ Hospital Gilgit</t>
  </si>
  <si>
    <t>SOHEEMA</t>
  </si>
  <si>
    <t>CHARKOTE</t>
  </si>
  <si>
    <t>AFSANA JABEEN</t>
  </si>
  <si>
    <t>SHPI WIDER  (EP )INPATIENT DETAIL,s</t>
  </si>
  <si>
    <t>(Total Claim,s)=98</t>
  </si>
  <si>
    <t xml:space="preserve"> 09/01/2018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</si>
</sst>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43" formatCode="_(* #,##0.00_);_(* \(#,##0.00\);_(* &quot;-&quot;??_);_(@_)"/>
    <numFmt numFmtId="164" formatCode="&quot;£&quot;#,##0.00;[Red]\-&quot;£&quot;#,##0.00"/>
    <numFmt numFmtId="165" formatCode="[$-409]d\-mmm\-yyyy;@"/>
    <numFmt numFmtId="166" formatCode="_(* #,##0_);_(* \(#,##0\);_(* &quot;-&quot;??_);_(@_)"/>
    <numFmt numFmtId="167" formatCode="0.0"/>
    <numFmt numFmtId="168" formatCode="_ * #,##0_ ;_ * \-#,##0_ ;_ * &quot;-&quot;??_ ;_ @_ "/>
    <numFmt numFmtId="169" formatCode="_ * #,##0.00_ ;_ * \-#,##0.00_ ;_ * &quot;-&quot;??_ ;_ @_ "/>
    <numFmt numFmtId="170" formatCode="[$-409]dd\-mmm\-yy;@"/>
  </numFmts>
  <fonts count="3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0"/>
      <color indexed="8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6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7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1" fillId="0" borderId="0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6" fontId="11" fillId="0" borderId="0" xfId="0" applyNumberFormat="1" applyFont="1"/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quotePrefix="1" applyFont="1"/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 applyAlignment="1"/>
    <xf numFmtId="0" fontId="10" fillId="0" borderId="0" xfId="0" applyFont="1" applyBorder="1" applyAlignment="1"/>
    <xf numFmtId="0" fontId="4" fillId="0" borderId="0" xfId="0" applyFont="1"/>
    <xf numFmtId="14" fontId="11" fillId="0" borderId="0" xfId="0" applyNumberFormat="1" applyFont="1"/>
    <xf numFmtId="16" fontId="11" fillId="0" borderId="0" xfId="0" applyNumberFormat="1" applyFont="1"/>
    <xf numFmtId="0" fontId="11" fillId="0" borderId="0" xfId="0" applyFont="1" applyBorder="1"/>
    <xf numFmtId="0" fontId="11" fillId="0" borderId="1" xfId="0" applyFont="1" applyBorder="1"/>
    <xf numFmtId="0" fontId="11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37" fontId="11" fillId="0" borderId="0" xfId="1" applyNumberFormat="1" applyFont="1" applyBorder="1" applyAlignment="1">
      <alignment vertical="center" wrapText="1"/>
    </xf>
    <xf numFmtId="37" fontId="11" fillId="2" borderId="0" xfId="1" applyNumberFormat="1" applyFont="1" applyFill="1" applyBorder="1" applyAlignment="1">
      <alignment vertical="center" wrapText="1"/>
    </xf>
    <xf numFmtId="37" fontId="11" fillId="0" borderId="2" xfId="1" applyNumberFormat="1" applyFont="1" applyBorder="1" applyAlignment="1">
      <alignment vertical="center"/>
    </xf>
    <xf numFmtId="0" fontId="11" fillId="0" borderId="7" xfId="0" applyFont="1" applyBorder="1"/>
    <xf numFmtId="0" fontId="16" fillId="4" borderId="23" xfId="0" applyFont="1" applyFill="1" applyBorder="1" applyAlignment="1">
      <alignment horizontal="center" vertical="center" wrapText="1" readingOrder="1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Fill="1" applyBorder="1"/>
    <xf numFmtId="0" fontId="11" fillId="0" borderId="6" xfId="0" applyFont="1" applyFill="1" applyBorder="1"/>
    <xf numFmtId="0" fontId="11" fillId="0" borderId="5" xfId="0" applyFont="1" applyFill="1" applyBorder="1" applyAlignment="1"/>
    <xf numFmtId="0" fontId="11" fillId="0" borderId="0" xfId="0" applyFont="1" applyFill="1"/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/>
    <xf numFmtId="167" fontId="4" fillId="0" borderId="0" xfId="1" applyNumberFormat="1" applyFont="1" applyFill="1" applyBorder="1" applyAlignment="1">
      <alignment horizontal="center"/>
    </xf>
    <xf numFmtId="2" fontId="0" fillId="6" borderId="0" xfId="0" applyNumberFormat="1" applyFill="1" applyBorder="1" applyAlignment="1" applyProtection="1">
      <alignment vertical="top"/>
      <protection locked="0"/>
    </xf>
    <xf numFmtId="2" fontId="5" fillId="6" borderId="0" xfId="0" applyNumberFormat="1" applyFont="1" applyFill="1" applyBorder="1" applyAlignment="1" applyProtection="1">
      <alignment vertical="top"/>
      <protection locked="0"/>
    </xf>
    <xf numFmtId="2" fontId="5" fillId="6" borderId="0" xfId="33" applyNumberFormat="1" applyFill="1" applyBorder="1" applyAlignment="1" applyProtection="1">
      <alignment vertical="top"/>
      <protection locked="0"/>
    </xf>
    <xf numFmtId="2" fontId="0" fillId="6" borderId="0" xfId="0" applyNumberFormat="1" applyFont="1" applyFill="1" applyBorder="1" applyAlignment="1" applyProtection="1">
      <alignment vertical="top"/>
      <protection locked="0"/>
    </xf>
    <xf numFmtId="0" fontId="0" fillId="0" borderId="2" xfId="0" applyBorder="1"/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167" fontId="11" fillId="0" borderId="0" xfId="0" applyNumberFormat="1" applyFont="1" applyFill="1"/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/>
    <xf numFmtId="0" fontId="11" fillId="0" borderId="5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9" fillId="0" borderId="0" xfId="0" applyFont="1" applyFill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20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/>
    <xf numFmtId="0" fontId="11" fillId="0" borderId="2" xfId="0" applyFont="1" applyBorder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6" fillId="5" borderId="7" xfId="0" applyFont="1" applyFill="1" applyBorder="1" applyAlignment="1">
      <alignment horizontal="center" vertical="center" wrapText="1"/>
    </xf>
    <xf numFmtId="0" fontId="26" fillId="5" borderId="7" xfId="2" applyFont="1" applyFill="1" applyBorder="1" applyAlignment="1" applyProtection="1">
      <alignment horizontal="center" vertical="center"/>
      <protection locked="0"/>
    </xf>
    <xf numFmtId="168" fontId="26" fillId="5" borderId="7" xfId="3" applyNumberFormat="1" applyFont="1" applyFill="1" applyBorder="1" applyAlignment="1" applyProtection="1">
      <alignment horizontal="center" vertical="center"/>
      <protection locked="0"/>
    </xf>
    <xf numFmtId="165" fontId="26" fillId="5" borderId="7" xfId="0" applyNumberFormat="1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167" fontId="11" fillId="0" borderId="2" xfId="0" applyNumberFormat="1" applyFont="1" applyBorder="1" applyAlignment="1">
      <alignment horizontal="center"/>
    </xf>
    <xf numFmtId="3" fontId="0" fillId="0" borderId="3" xfId="0" applyNumberFormat="1" applyBorder="1" applyAlignment="1">
      <alignment vertical="center"/>
    </xf>
    <xf numFmtId="166" fontId="4" fillId="0" borderId="0" xfId="1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3" fontId="0" fillId="0" borderId="2" xfId="0" applyNumberFormat="1" applyBorder="1" applyAlignment="1">
      <alignment vertical="center"/>
    </xf>
    <xf numFmtId="0" fontId="28" fillId="0" borderId="0" xfId="0" applyFont="1"/>
    <xf numFmtId="0" fontId="21" fillId="0" borderId="2" xfId="0" applyFont="1" applyFill="1" applyBorder="1" applyAlignment="1">
      <alignment horizontal="center" vertical="center"/>
    </xf>
    <xf numFmtId="166" fontId="18" fillId="0" borderId="2" xfId="1" applyNumberFormat="1" applyFont="1" applyBorder="1" applyAlignment="1">
      <alignment vertical="center" wrapText="1"/>
    </xf>
    <xf numFmtId="0" fontId="18" fillId="2" borderId="2" xfId="0" applyFont="1" applyFill="1" applyBorder="1" applyAlignment="1">
      <alignment horizontal="center"/>
    </xf>
    <xf numFmtId="166" fontId="18" fillId="2" borderId="2" xfId="1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166" fontId="18" fillId="0" borderId="2" xfId="1" applyNumberFormat="1" applyFont="1" applyBorder="1" applyAlignment="1">
      <alignment horizontal="center"/>
    </xf>
    <xf numFmtId="166" fontId="18" fillId="3" borderId="2" xfId="1" applyNumberFormat="1" applyFont="1" applyFill="1" applyBorder="1" applyAlignment="1" applyProtection="1">
      <alignment horizontal="center" vertical="top"/>
      <protection locked="0"/>
    </xf>
    <xf numFmtId="166" fontId="18" fillId="6" borderId="2" xfId="1" applyNumberFormat="1" applyFont="1" applyFill="1" applyBorder="1" applyAlignment="1" applyProtection="1">
      <alignment horizontal="center" vertical="top"/>
      <protection locked="0"/>
    </xf>
    <xf numFmtId="0" fontId="18" fillId="0" borderId="2" xfId="0" applyFont="1" applyBorder="1" applyAlignment="1">
      <alignment horizontal="center" vertical="center" wrapText="1"/>
    </xf>
    <xf numFmtId="0" fontId="0" fillId="7" borderId="0" xfId="0" applyFill="1"/>
    <xf numFmtId="0" fontId="29" fillId="0" borderId="2" xfId="0" applyFont="1" applyBorder="1" applyAlignment="1">
      <alignment vertical="center" wrapText="1"/>
    </xf>
    <xf numFmtId="0" fontId="29" fillId="7" borderId="2" xfId="0" applyFont="1" applyFill="1" applyBorder="1" applyAlignment="1">
      <alignment vertical="center" wrapText="1"/>
    </xf>
    <xf numFmtId="0" fontId="29" fillId="7" borderId="2" xfId="0" applyFont="1" applyFill="1" applyBorder="1" applyAlignment="1">
      <alignment vertical="center"/>
    </xf>
    <xf numFmtId="0" fontId="5" fillId="6" borderId="0" xfId="29" applyFont="1" applyFill="1" applyBorder="1" applyAlignment="1" applyProtection="1">
      <alignment vertical="top"/>
      <protection locked="0"/>
    </xf>
    <xf numFmtId="0" fontId="5" fillId="6" borderId="0" xfId="4" applyFont="1" applyFill="1" applyBorder="1" applyAlignment="1" applyProtection="1">
      <alignment vertical="top"/>
      <protection locked="0"/>
    </xf>
    <xf numFmtId="0" fontId="5" fillId="6" borderId="0" xfId="34" applyFont="1" applyFill="1" applyBorder="1" applyAlignment="1" applyProtection="1">
      <alignment vertical="top"/>
      <protection locked="0"/>
    </xf>
    <xf numFmtId="0" fontId="11" fillId="5" borderId="11" xfId="0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/>
    <xf numFmtId="0" fontId="12" fillId="5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0" xfId="0" applyBorder="1"/>
    <xf numFmtId="0" fontId="5" fillId="0" borderId="2" xfId="8" applyFont="1" applyFill="1" applyBorder="1" applyAlignment="1" applyProtection="1">
      <alignment vertical="top"/>
      <protection locked="0"/>
    </xf>
    <xf numFmtId="0" fontId="5" fillId="0" borderId="2" xfId="9" applyFont="1" applyBorder="1" applyAlignment="1">
      <alignment vertical="top"/>
    </xf>
    <xf numFmtId="0" fontId="5" fillId="0" borderId="2" xfId="4" applyFont="1" applyBorder="1" applyAlignment="1" applyProtection="1">
      <alignment vertical="top"/>
      <protection locked="0"/>
    </xf>
    <xf numFmtId="0" fontId="5" fillId="6" borderId="2" xfId="34" applyFont="1" applyFill="1" applyBorder="1" applyAlignment="1" applyProtection="1">
      <alignment vertical="top"/>
      <protection locked="0"/>
    </xf>
    <xf numFmtId="0" fontId="5" fillId="6" borderId="2" xfId="29" applyFont="1" applyFill="1" applyBorder="1" applyAlignment="1" applyProtection="1">
      <alignment vertical="top"/>
      <protection locked="0"/>
    </xf>
    <xf numFmtId="0" fontId="5" fillId="0" borderId="2" xfId="24" applyFont="1" applyBorder="1" applyAlignment="1">
      <alignment vertical="top"/>
    </xf>
    <xf numFmtId="0" fontId="11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6" borderId="2" xfId="0" applyFont="1" applyFill="1" applyBorder="1" applyAlignment="1">
      <alignment vertical="top"/>
    </xf>
    <xf numFmtId="0" fontId="5" fillId="0" borderId="2" xfId="0" applyFont="1" applyBorder="1"/>
    <xf numFmtId="0" fontId="5" fillId="6" borderId="2" xfId="0" applyFont="1" applyFill="1" applyBorder="1" applyAlignment="1" applyProtection="1">
      <alignment vertical="top"/>
      <protection locked="0"/>
    </xf>
    <xf numFmtId="0" fontId="5" fillId="5" borderId="2" xfId="0" applyFont="1" applyFill="1" applyBorder="1" applyAlignment="1" applyProtection="1">
      <alignment vertical="top"/>
      <protection locked="0"/>
    </xf>
    <xf numFmtId="0" fontId="5" fillId="5" borderId="2" xfId="36" applyFont="1" applyFill="1" applyBorder="1" applyAlignment="1" applyProtection="1">
      <alignment vertical="top"/>
      <protection locked="0"/>
    </xf>
    <xf numFmtId="0" fontId="5" fillId="0" borderId="0" xfId="36" applyFont="1" applyAlignment="1">
      <alignment vertical="top"/>
    </xf>
    <xf numFmtId="0" fontId="21" fillId="5" borderId="18" xfId="0" applyFont="1" applyFill="1" applyBorder="1" applyAlignment="1">
      <alignment horizontal="center" vertical="center"/>
    </xf>
    <xf numFmtId="165" fontId="5" fillId="0" borderId="0" xfId="26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5" fillId="0" borderId="0" xfId="24" applyFont="1" applyBorder="1" applyAlignment="1">
      <alignment vertical="top"/>
    </xf>
    <xf numFmtId="1" fontId="5" fillId="6" borderId="0" xfId="32" applyNumberFormat="1" applyFill="1" applyBorder="1" applyAlignment="1" applyProtection="1">
      <alignment vertical="top"/>
      <protection locked="0"/>
    </xf>
    <xf numFmtId="169" fontId="0" fillId="6" borderId="0" xfId="25" applyFont="1" applyFill="1" applyBorder="1" applyAlignment="1" applyProtection="1">
      <alignment vertical="top"/>
      <protection locked="0"/>
    </xf>
    <xf numFmtId="2" fontId="5" fillId="0" borderId="0" xfId="0" applyNumberFormat="1" applyFont="1" applyFill="1" applyBorder="1" applyAlignment="1" applyProtection="1">
      <alignment vertical="top"/>
      <protection locked="0"/>
    </xf>
    <xf numFmtId="169" fontId="5" fillId="0" borderId="0" xfId="22" applyFont="1" applyBorder="1" applyAlignment="1" applyProtection="1">
      <alignment vertical="top"/>
      <protection locked="0"/>
    </xf>
    <xf numFmtId="0" fontId="5" fillId="0" borderId="0" xfId="4" applyFont="1" applyBorder="1" applyAlignment="1" applyProtection="1">
      <alignment vertical="top"/>
      <protection locked="0"/>
    </xf>
    <xf numFmtId="0" fontId="5" fillId="6" borderId="0" xfId="0" applyFont="1" applyFill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5" fillId="0" borderId="0" xfId="23" applyNumberFormat="1" applyBorder="1" applyAlignment="1">
      <alignment vertical="top"/>
    </xf>
    <xf numFmtId="0" fontId="5" fillId="6" borderId="0" xfId="2" applyFont="1" applyFill="1" applyBorder="1" applyAlignment="1" applyProtection="1">
      <alignment vertical="top" wrapText="1"/>
      <protection locked="0"/>
    </xf>
    <xf numFmtId="0" fontId="5" fillId="0" borderId="0" xfId="17" applyFont="1" applyBorder="1" applyAlignment="1">
      <alignment vertical="top"/>
    </xf>
    <xf numFmtId="0" fontId="5" fillId="0" borderId="0" xfId="17" applyBorder="1"/>
    <xf numFmtId="0" fontId="5" fillId="0" borderId="0" xfId="4" applyFont="1" applyFill="1" applyBorder="1" applyAlignment="1" applyProtection="1">
      <alignment vertical="top"/>
      <protection locked="0"/>
    </xf>
    <xf numFmtId="0" fontId="5" fillId="0" borderId="0" xfId="9" applyFont="1" applyBorder="1" applyAlignment="1">
      <alignment vertical="top"/>
    </xf>
    <xf numFmtId="0" fontId="5" fillId="0" borderId="0" xfId="8" applyFont="1" applyFill="1" applyBorder="1" applyAlignment="1" applyProtection="1">
      <alignment vertical="top"/>
      <protection locked="0"/>
    </xf>
    <xf numFmtId="1" fontId="5" fillId="6" borderId="0" xfId="19" applyNumberFormat="1" applyFont="1" applyFill="1" applyBorder="1" applyAlignment="1" applyProtection="1">
      <alignment vertical="top"/>
      <protection locked="0"/>
    </xf>
    <xf numFmtId="169" fontId="5" fillId="6" borderId="0" xfId="22" applyFont="1" applyFill="1" applyBorder="1" applyAlignment="1" applyProtection="1">
      <alignment vertical="top"/>
      <protection locked="0"/>
    </xf>
    <xf numFmtId="2" fontId="5" fillId="0" borderId="0" xfId="2" applyNumberFormat="1" applyFont="1" applyBorder="1" applyAlignment="1" applyProtection="1">
      <alignment vertical="top"/>
      <protection locked="0"/>
    </xf>
    <xf numFmtId="2" fontId="5" fillId="0" borderId="0" xfId="0" applyNumberFormat="1" applyFont="1" applyBorder="1" applyAlignment="1">
      <alignment vertical="top"/>
    </xf>
    <xf numFmtId="0" fontId="5" fillId="6" borderId="0" xfId="15" applyFont="1" applyFill="1" applyBorder="1" applyAlignment="1" applyProtection="1">
      <alignment vertical="top"/>
      <protection locked="0"/>
    </xf>
    <xf numFmtId="0" fontId="5" fillId="6" borderId="0" xfId="0" applyFont="1" applyFill="1" applyBorder="1" applyAlignment="1" applyProtection="1">
      <alignment vertical="top"/>
      <protection locked="0"/>
    </xf>
    <xf numFmtId="0" fontId="5" fillId="6" borderId="0" xfId="5" applyFont="1" applyFill="1" applyBorder="1" applyAlignment="1" applyProtection="1">
      <alignment vertical="top"/>
      <protection locked="0"/>
    </xf>
    <xf numFmtId="0" fontId="5" fillId="6" borderId="0" xfId="14" applyFont="1" applyFill="1" applyBorder="1" applyAlignment="1" applyProtection="1">
      <alignment vertical="top"/>
      <protection locked="0"/>
    </xf>
    <xf numFmtId="0" fontId="5" fillId="0" borderId="0" xfId="17" applyBorder="1" applyAlignment="1">
      <alignment vertical="top"/>
    </xf>
    <xf numFmtId="169" fontId="5" fillId="0" borderId="0" xfId="22" applyFont="1" applyBorder="1" applyAlignment="1">
      <alignment vertical="top"/>
    </xf>
    <xf numFmtId="0" fontId="0" fillId="0" borderId="0" xfId="0" applyBorder="1" applyAlignment="1">
      <alignment vertical="top"/>
    </xf>
    <xf numFmtId="2" fontId="5" fillId="0" borderId="0" xfId="0" applyNumberFormat="1" applyFont="1" applyBorder="1" applyAlignment="1" applyProtection="1">
      <alignment vertical="top"/>
      <protection locked="0"/>
    </xf>
    <xf numFmtId="169" fontId="5" fillId="0" borderId="0" xfId="22" applyFont="1" applyFill="1" applyBorder="1" applyAlignment="1">
      <alignment vertical="top"/>
    </xf>
    <xf numFmtId="0" fontId="5" fillId="6" borderId="0" xfId="5" applyFont="1" applyFill="1" applyBorder="1" applyAlignment="1">
      <alignment vertical="top"/>
    </xf>
    <xf numFmtId="0" fontId="32" fillId="0" borderId="0" xfId="0" applyFont="1" applyBorder="1" applyAlignment="1">
      <alignment vertical="top"/>
    </xf>
    <xf numFmtId="0" fontId="5" fillId="0" borderId="0" xfId="37" applyFont="1" applyBorder="1"/>
    <xf numFmtId="0" fontId="5" fillId="0" borderId="0" xfId="36" applyFont="1" applyBorder="1" applyAlignment="1">
      <alignment vertical="top"/>
    </xf>
    <xf numFmtId="1" fontId="5" fillId="0" borderId="0" xfId="19" applyNumberFormat="1" applyFont="1" applyBorder="1" applyAlignment="1" applyProtection="1">
      <alignment vertical="top"/>
      <protection locked="0"/>
    </xf>
    <xf numFmtId="2" fontId="5" fillId="6" borderId="0" xfId="2" applyNumberFormat="1" applyFont="1" applyFill="1" applyBorder="1" applyAlignment="1" applyProtection="1">
      <alignment vertical="top"/>
      <protection locked="0"/>
    </xf>
    <xf numFmtId="165" fontId="5" fillId="6" borderId="0" xfId="26" applyNumberFormat="1" applyFont="1" applyFill="1" applyBorder="1" applyAlignment="1" applyProtection="1">
      <alignment vertical="top"/>
      <protection locked="0"/>
    </xf>
    <xf numFmtId="0" fontId="5" fillId="0" borderId="0" xfId="4" applyFont="1" applyBorder="1"/>
    <xf numFmtId="0" fontId="6" fillId="3" borderId="0" xfId="39" applyFill="1" applyBorder="1"/>
    <xf numFmtId="0" fontId="5" fillId="6" borderId="0" xfId="41" applyFont="1" applyFill="1" applyBorder="1" applyAlignment="1" applyProtection="1">
      <alignment vertical="top"/>
      <protection locked="0"/>
    </xf>
    <xf numFmtId="0" fontId="5" fillId="0" borderId="0" xfId="16" applyFont="1" applyBorder="1"/>
    <xf numFmtId="0" fontId="5" fillId="0" borderId="0" xfId="2" applyFont="1" applyBorder="1" applyAlignment="1" applyProtection="1">
      <alignment vertical="top"/>
      <protection locked="0"/>
    </xf>
    <xf numFmtId="0" fontId="26" fillId="5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0" fillId="0" borderId="0" xfId="1" applyFont="1"/>
    <xf numFmtId="0" fontId="26" fillId="5" borderId="2" xfId="2" applyFont="1" applyFill="1" applyBorder="1" applyAlignment="1" applyProtection="1">
      <alignment horizontal="center" vertical="center"/>
      <protection locked="0"/>
    </xf>
    <xf numFmtId="168" fontId="26" fillId="5" borderId="2" xfId="3" applyNumberFormat="1" applyFont="1" applyFill="1" applyBorder="1" applyAlignment="1" applyProtection="1">
      <alignment horizontal="center" vertical="center"/>
      <protection locked="0"/>
    </xf>
    <xf numFmtId="165" fontId="26" fillId="5" borderId="2" xfId="0" applyNumberFormat="1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/>
    <xf numFmtId="0" fontId="5" fillId="3" borderId="0" xfId="0" applyFont="1" applyFill="1" applyBorder="1" applyAlignment="1">
      <alignment vertical="top"/>
    </xf>
    <xf numFmtId="0" fontId="5" fillId="3" borderId="0" xfId="4" applyFont="1" applyFill="1" applyBorder="1" applyAlignment="1" applyProtection="1">
      <alignment vertical="top"/>
      <protection locked="0"/>
    </xf>
    <xf numFmtId="1" fontId="5" fillId="6" borderId="0" xfId="16" applyNumberFormat="1" applyFont="1" applyFill="1" applyBorder="1" applyAlignment="1" applyProtection="1">
      <alignment vertical="top"/>
      <protection locked="0"/>
    </xf>
    <xf numFmtId="1" fontId="5" fillId="0" borderId="0" xfId="0" applyNumberFormat="1" applyFont="1" applyBorder="1" applyAlignment="1" applyProtection="1">
      <alignment vertical="top"/>
      <protection locked="0"/>
    </xf>
    <xf numFmtId="165" fontId="5" fillId="3" borderId="0" xfId="0" applyNumberFormat="1" applyFont="1" applyFill="1" applyBorder="1" applyAlignment="1">
      <alignment vertical="top"/>
    </xf>
    <xf numFmtId="168" fontId="5" fillId="3" borderId="0" xfId="22" applyNumberFormat="1" applyFont="1" applyFill="1" applyBorder="1" applyAlignment="1">
      <alignment vertical="top"/>
    </xf>
    <xf numFmtId="0" fontId="5" fillId="3" borderId="0" xfId="0" applyFont="1" applyFill="1" applyBorder="1" applyAlignment="1" applyProtection="1">
      <alignment vertical="top"/>
      <protection locked="0"/>
    </xf>
    <xf numFmtId="0" fontId="18" fillId="5" borderId="2" xfId="0" applyFont="1" applyFill="1" applyBorder="1"/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" fontId="5" fillId="0" borderId="0" xfId="19" applyNumberFormat="1" applyFont="1" applyAlignment="1" applyProtection="1">
      <alignment vertical="top"/>
      <protection locked="0"/>
    </xf>
    <xf numFmtId="169" fontId="5" fillId="0" borderId="0" xfId="22" applyFont="1" applyFill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169" fontId="0" fillId="0" borderId="0" xfId="22" applyFont="1"/>
    <xf numFmtId="0" fontId="28" fillId="3" borderId="0" xfId="0" applyFont="1" applyFill="1" applyBorder="1" applyAlignment="1">
      <alignment horizontal="left"/>
    </xf>
    <xf numFmtId="0" fontId="5" fillId="3" borderId="0" xfId="37" applyFont="1" applyFill="1" applyBorder="1" applyAlignment="1">
      <alignment vertical="top"/>
    </xf>
    <xf numFmtId="165" fontId="5" fillId="3" borderId="0" xfId="37" applyNumberFormat="1" applyFont="1" applyFill="1" applyBorder="1" applyAlignment="1">
      <alignment vertical="top"/>
    </xf>
    <xf numFmtId="1" fontId="5" fillId="3" borderId="0" xfId="16" applyNumberFormat="1" applyFont="1" applyFill="1" applyBorder="1" applyAlignment="1" applyProtection="1">
      <alignment vertical="top"/>
      <protection locked="0"/>
    </xf>
    <xf numFmtId="0" fontId="5" fillId="3" borderId="0" xfId="37" applyFont="1" applyFill="1" applyBorder="1"/>
    <xf numFmtId="169" fontId="5" fillId="3" borderId="0" xfId="22" applyFont="1" applyFill="1" applyBorder="1" applyAlignment="1" applyProtection="1">
      <alignment vertical="top"/>
      <protection locked="0"/>
    </xf>
    <xf numFmtId="0" fontId="20" fillId="3" borderId="0" xfId="0" applyFont="1" applyFill="1" applyBorder="1" applyAlignment="1">
      <alignment horizontal="left"/>
    </xf>
    <xf numFmtId="0" fontId="5" fillId="3" borderId="0" xfId="37" applyFont="1" applyFill="1" applyBorder="1" applyAlignment="1" applyProtection="1">
      <alignment vertical="top"/>
      <protection locked="0"/>
    </xf>
    <xf numFmtId="169" fontId="5" fillId="3" borderId="0" xfId="22" applyFont="1" applyFill="1" applyBorder="1" applyAlignment="1">
      <alignment vertical="top"/>
    </xf>
    <xf numFmtId="0" fontId="36" fillId="3" borderId="0" xfId="0" applyFont="1" applyFill="1" applyBorder="1" applyAlignment="1">
      <alignment horizontal="right"/>
    </xf>
    <xf numFmtId="0" fontId="5" fillId="3" borderId="0" xfId="43" applyFont="1" applyFill="1" applyBorder="1" applyAlignment="1">
      <alignment vertical="top"/>
    </xf>
    <xf numFmtId="1" fontId="5" fillId="3" borderId="0" xfId="0" applyNumberFormat="1" applyFont="1" applyFill="1" applyBorder="1" applyAlignment="1" applyProtection="1">
      <alignment vertical="top"/>
      <protection locked="0"/>
    </xf>
    <xf numFmtId="0" fontId="18" fillId="5" borderId="7" xfId="0" applyFont="1" applyFill="1" applyBorder="1"/>
    <xf numFmtId="0" fontId="21" fillId="5" borderId="7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top"/>
    </xf>
    <xf numFmtId="0" fontId="0" fillId="8" borderId="2" xfId="0" applyFill="1" applyBorder="1"/>
    <xf numFmtId="165" fontId="5" fillId="8" borderId="2" xfId="0" applyNumberFormat="1" applyFont="1" applyFill="1" applyBorder="1" applyAlignment="1">
      <alignment vertical="top"/>
    </xf>
    <xf numFmtId="1" fontId="5" fillId="8" borderId="2" xfId="0" applyNumberFormat="1" applyFont="1" applyFill="1" applyBorder="1" applyAlignment="1" applyProtection="1">
      <alignment vertical="top"/>
      <protection locked="0"/>
    </xf>
    <xf numFmtId="168" fontId="5" fillId="8" borderId="2" xfId="22" applyNumberFormat="1" applyFont="1" applyFill="1" applyBorder="1" applyAlignment="1">
      <alignment vertical="top"/>
    </xf>
    <xf numFmtId="169" fontId="0" fillId="8" borderId="2" xfId="22" applyFont="1" applyFill="1" applyBorder="1"/>
    <xf numFmtId="0" fontId="5" fillId="8" borderId="2" xfId="4" applyFont="1" applyFill="1" applyBorder="1" applyAlignment="1" applyProtection="1">
      <alignment vertical="top"/>
      <protection locked="0"/>
    </xf>
    <xf numFmtId="0" fontId="18" fillId="9" borderId="2" xfId="0" applyFont="1" applyFill="1" applyBorder="1"/>
    <xf numFmtId="0" fontId="5" fillId="9" borderId="2" xfId="8" applyFont="1" applyFill="1" applyBorder="1" applyAlignment="1" applyProtection="1">
      <alignment vertical="top"/>
      <protection locked="0"/>
    </xf>
    <xf numFmtId="0" fontId="5" fillId="9" borderId="2" xfId="0" applyFont="1" applyFill="1" applyBorder="1" applyAlignment="1">
      <alignment vertical="top"/>
    </xf>
    <xf numFmtId="0" fontId="0" fillId="9" borderId="2" xfId="0" applyFill="1" applyBorder="1"/>
    <xf numFmtId="168" fontId="5" fillId="9" borderId="2" xfId="22" applyNumberFormat="1" applyFont="1" applyFill="1" applyBorder="1" applyAlignment="1" applyProtection="1">
      <alignment vertical="top"/>
      <protection locked="0"/>
    </xf>
    <xf numFmtId="165" fontId="5" fillId="9" borderId="2" xfId="0" applyNumberFormat="1" applyFont="1" applyFill="1" applyBorder="1" applyAlignment="1">
      <alignment vertical="top"/>
    </xf>
    <xf numFmtId="1" fontId="5" fillId="9" borderId="2" xfId="0" applyNumberFormat="1" applyFont="1" applyFill="1" applyBorder="1" applyAlignment="1" applyProtection="1">
      <alignment vertical="top"/>
      <protection locked="0"/>
    </xf>
    <xf numFmtId="0" fontId="5" fillId="9" borderId="2" xfId="0" applyFont="1" applyFill="1" applyBorder="1" applyAlignment="1">
      <alignment horizontal="left" vertical="top"/>
    </xf>
    <xf numFmtId="169" fontId="5" fillId="9" borderId="2" xfId="22" applyFont="1" applyFill="1" applyBorder="1" applyAlignment="1">
      <alignment vertical="top"/>
    </xf>
    <xf numFmtId="0" fontId="5" fillId="9" borderId="2" xfId="22" applyNumberFormat="1" applyFont="1" applyFill="1" applyBorder="1" applyAlignment="1">
      <alignment horizontal="left" vertical="top"/>
    </xf>
    <xf numFmtId="0" fontId="5" fillId="9" borderId="2" xfId="5" applyFont="1" applyFill="1" applyBorder="1" applyAlignment="1" applyProtection="1">
      <alignment vertical="top"/>
      <protection locked="0"/>
    </xf>
    <xf numFmtId="165" fontId="5" fillId="9" borderId="2" xfId="5" applyNumberFormat="1" applyFont="1" applyFill="1" applyBorder="1" applyAlignment="1" applyProtection="1">
      <alignment vertical="top"/>
      <protection locked="0"/>
    </xf>
    <xf numFmtId="165" fontId="31" fillId="9" borderId="2" xfId="5" applyNumberFormat="1" applyFont="1" applyFill="1" applyBorder="1" applyAlignment="1" applyProtection="1">
      <alignment vertical="top"/>
      <protection locked="0"/>
    </xf>
    <xf numFmtId="0" fontId="31" fillId="9" borderId="2" xfId="5" applyFont="1" applyFill="1" applyBorder="1" applyAlignment="1" applyProtection="1">
      <alignment vertical="top"/>
      <protection locked="0"/>
    </xf>
    <xf numFmtId="165" fontId="31" fillId="9" borderId="2" xfId="5" applyNumberFormat="1" applyFont="1" applyFill="1" applyBorder="1" applyAlignment="1">
      <alignment vertical="top"/>
    </xf>
    <xf numFmtId="0" fontId="37" fillId="9" borderId="2" xfId="0" applyFont="1" applyFill="1" applyBorder="1" applyAlignment="1">
      <alignment horizontal="left"/>
    </xf>
    <xf numFmtId="165" fontId="5" fillId="9" borderId="2" xfId="5" applyNumberFormat="1" applyFont="1" applyFill="1" applyBorder="1" applyAlignment="1">
      <alignment vertical="top"/>
    </xf>
    <xf numFmtId="0" fontId="5" fillId="9" borderId="2" xfId="9" applyFont="1" applyFill="1" applyBorder="1" applyAlignment="1">
      <alignment vertical="top"/>
    </xf>
    <xf numFmtId="168" fontId="5" fillId="9" borderId="2" xfId="22" applyNumberFormat="1" applyFont="1" applyFill="1" applyBorder="1" applyAlignment="1">
      <alignment vertical="top"/>
    </xf>
    <xf numFmtId="165" fontId="5" fillId="9" borderId="2" xfId="9" applyNumberFormat="1" applyFont="1" applyFill="1" applyBorder="1" applyAlignment="1">
      <alignment vertical="top"/>
    </xf>
    <xf numFmtId="0" fontId="5" fillId="9" borderId="2" xfId="22" applyNumberFormat="1" applyFont="1" applyFill="1" applyBorder="1" applyAlignment="1">
      <alignment vertical="top"/>
    </xf>
    <xf numFmtId="0" fontId="33" fillId="9" borderId="2" xfId="0" applyFont="1" applyFill="1" applyBorder="1" applyAlignment="1">
      <alignment horizontal="left"/>
    </xf>
    <xf numFmtId="0" fontId="5" fillId="9" borderId="2" xfId="0" quotePrefix="1" applyFont="1" applyFill="1" applyBorder="1" applyAlignment="1">
      <alignment vertical="top"/>
    </xf>
    <xf numFmtId="169" fontId="0" fillId="9" borderId="2" xfId="22" applyFont="1" applyFill="1" applyBorder="1"/>
    <xf numFmtId="0" fontId="31" fillId="9" borderId="2" xfId="20" applyFont="1" applyFill="1" applyBorder="1" applyAlignment="1">
      <alignment horizontal="left"/>
    </xf>
    <xf numFmtId="0" fontId="31" fillId="9" borderId="2" xfId="0" applyFont="1" applyFill="1" applyBorder="1" applyAlignment="1">
      <alignment horizontal="left"/>
    </xf>
    <xf numFmtId="0" fontId="5" fillId="9" borderId="2" xfId="0" applyFont="1" applyFill="1" applyBorder="1" applyAlignment="1">
      <alignment vertical="top" wrapText="1"/>
    </xf>
    <xf numFmtId="168" fontId="5" fillId="9" borderId="2" xfId="12" applyNumberFormat="1" applyFont="1" applyFill="1" applyBorder="1" applyAlignment="1" applyProtection="1">
      <alignment vertical="top"/>
      <protection locked="0"/>
    </xf>
    <xf numFmtId="0" fontId="30" fillId="9" borderId="2" xfId="0" applyFont="1" applyFill="1" applyBorder="1" applyAlignment="1">
      <alignment horizontal="left"/>
    </xf>
    <xf numFmtId="0" fontId="0" fillId="9" borderId="2" xfId="8" applyFont="1" applyFill="1" applyBorder="1" applyAlignment="1" applyProtection="1">
      <alignment vertical="top"/>
      <protection locked="0"/>
    </xf>
    <xf numFmtId="0" fontId="0" fillId="9" borderId="2" xfId="0" applyFont="1" applyFill="1" applyBorder="1" applyAlignment="1">
      <alignment vertical="top"/>
    </xf>
    <xf numFmtId="165" fontId="0" fillId="9" borderId="2" xfId="0" applyNumberFormat="1" applyFont="1" applyFill="1" applyBorder="1" applyAlignment="1">
      <alignment vertical="top"/>
    </xf>
    <xf numFmtId="1" fontId="0" fillId="9" borderId="2" xfId="0" applyNumberFormat="1" applyFont="1" applyFill="1" applyBorder="1" applyAlignment="1" applyProtection="1">
      <alignment vertical="top"/>
      <protection locked="0"/>
    </xf>
    <xf numFmtId="0" fontId="0" fillId="9" borderId="2" xfId="0" quotePrefix="1" applyFont="1" applyFill="1" applyBorder="1" applyAlignment="1">
      <alignment vertical="top"/>
    </xf>
    <xf numFmtId="168" fontId="0" fillId="9" borderId="2" xfId="22" applyNumberFormat="1" applyFont="1" applyFill="1" applyBorder="1" applyAlignment="1" applyProtection="1">
      <alignment vertical="top"/>
      <protection locked="0"/>
    </xf>
    <xf numFmtId="0" fontId="0" fillId="9" borderId="2" xfId="5" applyFont="1" applyFill="1" applyBorder="1" applyAlignment="1" applyProtection="1">
      <alignment vertical="top"/>
      <protection locked="0"/>
    </xf>
    <xf numFmtId="165" fontId="0" fillId="9" borderId="2" xfId="5" applyNumberFormat="1" applyFont="1" applyFill="1" applyBorder="1" applyAlignment="1" applyProtection="1">
      <alignment vertical="top"/>
      <protection locked="0"/>
    </xf>
    <xf numFmtId="0" fontId="0" fillId="9" borderId="2" xfId="5" applyFont="1" applyFill="1" applyBorder="1" applyAlignment="1" applyProtection="1">
      <alignment horizontal="left" vertical="top"/>
      <protection locked="0"/>
    </xf>
    <xf numFmtId="165" fontId="0" fillId="9" borderId="2" xfId="5" applyNumberFormat="1" applyFont="1" applyFill="1" applyBorder="1" applyAlignment="1">
      <alignment vertical="top"/>
    </xf>
    <xf numFmtId="0" fontId="27" fillId="9" borderId="2" xfId="0" applyFont="1" applyFill="1" applyBorder="1" applyAlignment="1" applyProtection="1">
      <alignment vertical="top"/>
      <protection locked="0"/>
    </xf>
    <xf numFmtId="0" fontId="0" fillId="9" borderId="2" xfId="0" applyFont="1" applyFill="1" applyBorder="1"/>
    <xf numFmtId="165" fontId="27" fillId="9" borderId="2" xfId="0" applyNumberFormat="1" applyFont="1" applyFill="1" applyBorder="1" applyAlignment="1" applyProtection="1">
      <alignment vertical="top"/>
      <protection locked="0"/>
    </xf>
    <xf numFmtId="0" fontId="5" fillId="9" borderId="2" xfId="0" applyFont="1" applyFill="1" applyBorder="1"/>
    <xf numFmtId="0" fontId="33" fillId="9" borderId="2" xfId="15" applyFont="1" applyFill="1" applyBorder="1" applyAlignment="1" applyProtection="1">
      <alignment vertical="top"/>
      <protection locked="0"/>
    </xf>
    <xf numFmtId="0" fontId="0" fillId="9" borderId="2" xfId="0" applyFont="1" applyFill="1" applyBorder="1" applyAlignment="1" applyProtection="1">
      <alignment vertical="top"/>
      <protection locked="0"/>
    </xf>
    <xf numFmtId="165" fontId="33" fillId="9" borderId="2" xfId="15" applyNumberFormat="1" applyFont="1" applyFill="1" applyBorder="1" applyAlignment="1" applyProtection="1">
      <alignment vertical="top"/>
      <protection locked="0"/>
    </xf>
    <xf numFmtId="165" fontId="0" fillId="9" borderId="2" xfId="0" applyNumberFormat="1" applyFont="1" applyFill="1" applyBorder="1" applyAlignment="1" applyProtection="1">
      <alignment vertical="top"/>
      <protection locked="0"/>
    </xf>
    <xf numFmtId="0" fontId="35" fillId="9" borderId="2" xfId="44" applyFont="1" applyFill="1" applyBorder="1" applyAlignment="1">
      <alignment horizontal="left"/>
    </xf>
    <xf numFmtId="0" fontId="5" fillId="9" borderId="2" xfId="36" applyFont="1" applyFill="1" applyBorder="1" applyAlignment="1">
      <alignment vertical="top"/>
    </xf>
    <xf numFmtId="168" fontId="5" fillId="9" borderId="2" xfId="25" applyNumberFormat="1" applyFont="1" applyFill="1" applyBorder="1" applyAlignment="1" applyProtection="1">
      <alignment vertical="top"/>
      <protection locked="0"/>
    </xf>
    <xf numFmtId="0" fontId="5" fillId="9" borderId="2" xfId="14" applyFont="1" applyFill="1" applyBorder="1" applyAlignment="1" applyProtection="1">
      <alignment vertical="top"/>
      <protection locked="0"/>
    </xf>
    <xf numFmtId="1" fontId="5" fillId="9" borderId="2" xfId="36" applyNumberFormat="1" applyFont="1" applyFill="1" applyBorder="1" applyAlignment="1" applyProtection="1">
      <alignment vertical="top"/>
      <protection locked="0"/>
    </xf>
    <xf numFmtId="0" fontId="5" fillId="9" borderId="2" xfId="36" applyFont="1" applyFill="1" applyBorder="1" applyAlignment="1">
      <alignment horizontal="left" vertical="top"/>
    </xf>
    <xf numFmtId="169" fontId="5" fillId="9" borderId="2" xfId="25" applyFont="1" applyFill="1" applyBorder="1" applyAlignment="1">
      <alignment vertical="top"/>
    </xf>
    <xf numFmtId="0" fontId="5" fillId="9" borderId="2" xfId="36" applyFont="1" applyFill="1" applyBorder="1" applyAlignment="1">
      <alignment horizontal="left"/>
    </xf>
    <xf numFmtId="0" fontId="5" fillId="9" borderId="2" xfId="5" applyFont="1" applyFill="1" applyBorder="1" applyAlignment="1" applyProtection="1">
      <alignment horizontal="left" vertical="top"/>
      <protection locked="0"/>
    </xf>
    <xf numFmtId="0" fontId="27" fillId="9" borderId="2" xfId="36" applyFont="1" applyFill="1" applyBorder="1" applyAlignment="1" applyProtection="1">
      <alignment vertical="top"/>
      <protection locked="0"/>
    </xf>
    <xf numFmtId="165" fontId="27" fillId="9" borderId="2" xfId="36" applyNumberFormat="1" applyFont="1" applyFill="1" applyBorder="1" applyAlignment="1" applyProtection="1">
      <alignment vertical="top"/>
      <protection locked="0"/>
    </xf>
    <xf numFmtId="168" fontId="5" fillId="9" borderId="2" xfId="25" applyNumberFormat="1" applyFont="1" applyFill="1" applyBorder="1" applyAlignment="1">
      <alignment vertical="top"/>
    </xf>
    <xf numFmtId="165" fontId="5" fillId="9" borderId="2" xfId="36" applyNumberFormat="1" applyFont="1" applyFill="1" applyBorder="1" applyAlignment="1">
      <alignment vertical="top"/>
    </xf>
    <xf numFmtId="1" fontId="5" fillId="9" borderId="2" xfId="16" applyNumberFormat="1" applyFont="1" applyFill="1" applyBorder="1" applyAlignment="1" applyProtection="1">
      <alignment vertical="top"/>
      <protection locked="0"/>
    </xf>
    <xf numFmtId="1" fontId="5" fillId="9" borderId="2" xfId="9" applyNumberFormat="1" applyFont="1" applyFill="1" applyBorder="1" applyAlignment="1" applyProtection="1">
      <alignment vertical="top"/>
      <protection locked="0"/>
    </xf>
    <xf numFmtId="169" fontId="5" fillId="9" borderId="2" xfId="22" applyFont="1" applyFill="1" applyBorder="1" applyAlignment="1" applyProtection="1">
      <alignment vertical="top"/>
      <protection locked="0"/>
    </xf>
    <xf numFmtId="0" fontId="5" fillId="9" borderId="2" xfId="4" applyFont="1" applyFill="1" applyBorder="1" applyAlignment="1" applyProtection="1">
      <alignment horizontal="left" vertical="top"/>
      <protection locked="0"/>
    </xf>
    <xf numFmtId="0" fontId="5" fillId="9" borderId="2" xfId="4" applyFont="1" applyFill="1" applyBorder="1" applyAlignment="1" applyProtection="1">
      <alignment vertical="top"/>
      <protection locked="0"/>
    </xf>
    <xf numFmtId="0" fontId="5" fillId="9" borderId="2" xfId="15" applyFont="1" applyFill="1" applyBorder="1" applyAlignment="1" applyProtection="1">
      <alignment horizontal="left" vertical="top"/>
      <protection locked="0"/>
    </xf>
    <xf numFmtId="17" fontId="5" fillId="6" borderId="0" xfId="19" applyNumberFormat="1" applyFont="1" applyFill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/>
      <protection locked="0"/>
    </xf>
    <xf numFmtId="49" fontId="38" fillId="3" borderId="0" xfId="0" applyNumberFormat="1" applyFont="1" applyFill="1" applyBorder="1" applyAlignment="1">
      <alignment horizontal="left"/>
    </xf>
    <xf numFmtId="0" fontId="5" fillId="0" borderId="0" xfId="37" applyFont="1" applyAlignment="1">
      <alignment vertical="top"/>
    </xf>
    <xf numFmtId="0" fontId="5" fillId="0" borderId="0" xfId="0" applyFont="1"/>
    <xf numFmtId="0" fontId="5" fillId="0" borderId="0" xfId="37" applyFont="1"/>
    <xf numFmtId="165" fontId="5" fillId="0" borderId="0" xfId="37" applyNumberFormat="1" applyFont="1" applyAlignment="1">
      <alignment vertical="top"/>
    </xf>
    <xf numFmtId="2" fontId="5" fillId="0" borderId="0" xfId="37" applyNumberFormat="1" applyFont="1" applyAlignment="1">
      <alignment vertical="top"/>
    </xf>
    <xf numFmtId="0" fontId="5" fillId="0" borderId="0" xfId="4" applyFont="1"/>
    <xf numFmtId="0" fontId="36" fillId="3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left"/>
    </xf>
    <xf numFmtId="0" fontId="5" fillId="0" borderId="0" xfId="4" applyFont="1" applyAlignment="1" applyProtection="1">
      <alignment vertical="top"/>
      <protection locked="0"/>
    </xf>
    <xf numFmtId="0" fontId="5" fillId="0" borderId="0" xfId="43" applyFont="1" applyAlignment="1">
      <alignment vertical="top"/>
    </xf>
    <xf numFmtId="0" fontId="5" fillId="0" borderId="0" xfId="43" applyFont="1"/>
    <xf numFmtId="165" fontId="5" fillId="0" borderId="0" xfId="43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2" fontId="5" fillId="0" borderId="0" xfId="43" applyNumberFormat="1" applyFont="1" applyAlignment="1">
      <alignment vertical="top"/>
    </xf>
    <xf numFmtId="170" fontId="5" fillId="0" borderId="0" xfId="0" applyNumberFormat="1" applyFont="1"/>
    <xf numFmtId="170" fontId="0" fillId="0" borderId="0" xfId="0" applyNumberFormat="1"/>
    <xf numFmtId="0" fontId="5" fillId="6" borderId="0" xfId="43" applyFont="1" applyFill="1" applyAlignment="1" applyProtection="1">
      <alignment vertical="top"/>
      <protection locked="0"/>
    </xf>
    <xf numFmtId="0" fontId="5" fillId="6" borderId="0" xfId="19" applyFont="1" applyFill="1" applyBorder="1" applyAlignment="1" applyProtection="1">
      <alignment vertical="top"/>
      <protection locked="0"/>
    </xf>
    <xf numFmtId="0" fontId="5" fillId="6" borderId="0" xfId="43" applyFont="1" applyFill="1" applyBorder="1" applyAlignment="1" applyProtection="1">
      <alignment vertical="top"/>
      <protection locked="0"/>
    </xf>
    <xf numFmtId="0" fontId="5" fillId="6" borderId="0" xfId="5" applyFont="1" applyFill="1" applyAlignment="1" applyProtection="1">
      <alignment vertical="top"/>
      <protection locked="0"/>
    </xf>
    <xf numFmtId="0" fontId="5" fillId="6" borderId="0" xfId="5" applyFont="1" applyFill="1" applyAlignment="1">
      <alignment vertical="top"/>
    </xf>
    <xf numFmtId="0" fontId="5" fillId="6" borderId="0" xfId="43" applyFont="1" applyFill="1" applyAlignment="1">
      <alignment vertical="top"/>
    </xf>
    <xf numFmtId="0" fontId="5" fillId="6" borderId="0" xfId="41" applyFont="1" applyFill="1" applyAlignment="1" applyProtection="1">
      <alignment vertical="top"/>
      <protection locked="0"/>
    </xf>
    <xf numFmtId="0" fontId="5" fillId="0" borderId="0" xfId="2" applyFont="1" applyAlignment="1" applyProtection="1">
      <alignment vertical="top"/>
      <protection locked="0"/>
    </xf>
    <xf numFmtId="165" fontId="5" fillId="0" borderId="0" xfId="2" applyNumberFormat="1" applyFont="1" applyAlignment="1" applyProtection="1">
      <alignment vertical="top"/>
      <protection locked="0"/>
    </xf>
    <xf numFmtId="0" fontId="5" fillId="3" borderId="0" xfId="4" applyFont="1" applyFill="1" applyBorder="1"/>
    <xf numFmtId="2" fontId="5" fillId="3" borderId="0" xfId="2" applyNumberFormat="1" applyFont="1" applyFill="1" applyBorder="1" applyAlignment="1" applyProtection="1">
      <alignment vertical="top"/>
      <protection locked="0"/>
    </xf>
    <xf numFmtId="2" fontId="5" fillId="3" borderId="0" xfId="0" applyNumberFormat="1" applyFont="1" applyFill="1" applyBorder="1" applyAlignment="1" applyProtection="1">
      <alignment vertical="top"/>
      <protection locked="0"/>
    </xf>
    <xf numFmtId="0" fontId="38" fillId="3" borderId="0" xfId="0" applyFont="1" applyFill="1" applyBorder="1" applyAlignment="1">
      <alignment horizontal="right"/>
    </xf>
    <xf numFmtId="0" fontId="38" fillId="3" borderId="0" xfId="0" applyFont="1" applyFill="1" applyBorder="1" applyAlignment="1">
      <alignment horizontal="left"/>
    </xf>
    <xf numFmtId="0" fontId="36" fillId="3" borderId="0" xfId="0" applyFont="1" applyFill="1" applyBorder="1" applyAlignment="1">
      <alignment horizontal="center"/>
    </xf>
    <xf numFmtId="0" fontId="5" fillId="0" borderId="0" xfId="45" applyFont="1" applyBorder="1" applyAlignment="1" applyProtection="1">
      <alignment vertical="top"/>
      <protection locked="0"/>
    </xf>
    <xf numFmtId="0" fontId="5" fillId="0" borderId="0" xfId="45" applyFont="1" applyAlignment="1" applyProtection="1">
      <alignment horizontal="left" vertical="top"/>
      <protection locked="0"/>
    </xf>
    <xf numFmtId="0" fontId="5" fillId="0" borderId="0" xfId="45" applyFont="1" applyAlignment="1" applyProtection="1">
      <alignment vertical="top"/>
      <protection locked="0"/>
    </xf>
    <xf numFmtId="49" fontId="5" fillId="6" borderId="0" xfId="28" applyNumberFormat="1" applyFont="1" applyFill="1" applyAlignment="1" applyProtection="1">
      <alignment vertical="top"/>
      <protection locked="0"/>
    </xf>
    <xf numFmtId="0" fontId="5" fillId="0" borderId="0" xfId="45" applyFont="1" applyBorder="1" applyAlignment="1" applyProtection="1">
      <alignment horizontal="left" vertical="top"/>
      <protection locked="0"/>
    </xf>
    <xf numFmtId="0" fontId="5" fillId="3" borderId="0" xfId="45" applyFont="1" applyFill="1" applyBorder="1" applyAlignment="1" applyProtection="1">
      <alignment vertical="top"/>
      <protection locked="0"/>
    </xf>
    <xf numFmtId="165" fontId="5" fillId="3" borderId="0" xfId="26" applyNumberFormat="1" applyFont="1" applyFill="1" applyBorder="1" applyAlignment="1" applyProtection="1">
      <alignment vertical="top"/>
      <protection locked="0"/>
    </xf>
    <xf numFmtId="165" fontId="5" fillId="3" borderId="0" xfId="45" applyNumberFormat="1" applyFont="1" applyFill="1" applyBorder="1" applyAlignment="1" applyProtection="1">
      <alignment vertical="top"/>
      <protection locked="0"/>
    </xf>
    <xf numFmtId="1" fontId="5" fillId="3" borderId="0" xfId="19" applyNumberFormat="1" applyFont="1" applyFill="1" applyBorder="1" applyAlignment="1" applyProtection="1">
      <alignment vertical="top"/>
      <protection locked="0"/>
    </xf>
    <xf numFmtId="169" fontId="0" fillId="3" borderId="0" xfId="22" applyFont="1" applyFill="1" applyBorder="1"/>
    <xf numFmtId="2" fontId="5" fillId="3" borderId="0" xfId="0" applyNumberFormat="1" applyFont="1" applyFill="1" applyBorder="1" applyAlignment="1">
      <alignment vertical="top"/>
    </xf>
    <xf numFmtId="0" fontId="5" fillId="3" borderId="0" xfId="2" applyFont="1" applyFill="1" applyBorder="1" applyAlignment="1" applyProtection="1">
      <alignment vertical="top"/>
      <protection locked="0"/>
    </xf>
    <xf numFmtId="17" fontId="5" fillId="3" borderId="0" xfId="19" applyNumberFormat="1" applyFont="1" applyFill="1" applyBorder="1" applyAlignment="1" applyProtection="1">
      <alignment vertical="top"/>
      <protection locked="0"/>
    </xf>
    <xf numFmtId="0" fontId="5" fillId="3" borderId="0" xfId="40" applyFont="1" applyFill="1" applyBorder="1" applyAlignment="1" applyProtection="1">
      <alignment vertical="top"/>
      <protection locked="0"/>
    </xf>
    <xf numFmtId="0" fontId="5" fillId="3" borderId="0" xfId="43" applyFont="1" applyFill="1" applyBorder="1"/>
    <xf numFmtId="0" fontId="5" fillId="3" borderId="0" xfId="45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>
      <alignment horizontal="left" vertical="top"/>
    </xf>
    <xf numFmtId="49" fontId="5" fillId="3" borderId="0" xfId="28" applyNumberFormat="1" applyFont="1" applyFill="1" applyBorder="1" applyAlignment="1" applyProtection="1">
      <alignment vertical="top"/>
      <protection locked="0"/>
    </xf>
    <xf numFmtId="0" fontId="20" fillId="8" borderId="2" xfId="0" applyFont="1" applyFill="1" applyBorder="1" applyAlignment="1">
      <alignment horizontal="left"/>
    </xf>
    <xf numFmtId="0" fontId="5" fillId="8" borderId="2" xfId="43" applyFont="1" applyFill="1" applyBorder="1" applyAlignment="1">
      <alignment vertical="top"/>
    </xf>
    <xf numFmtId="0" fontId="5" fillId="8" borderId="2" xfId="43" applyFont="1" applyFill="1" applyBorder="1" applyAlignment="1">
      <alignment horizontal="left" vertical="top"/>
    </xf>
    <xf numFmtId="0" fontId="5" fillId="8" borderId="2" xfId="42" applyFont="1" applyFill="1" applyBorder="1" applyAlignment="1">
      <alignment vertical="top"/>
    </xf>
    <xf numFmtId="165" fontId="5" fillId="8" borderId="2" xfId="43" applyNumberFormat="1" applyFont="1" applyFill="1" applyBorder="1" applyAlignment="1">
      <alignment vertical="top"/>
    </xf>
    <xf numFmtId="0" fontId="36" fillId="8" borderId="2" xfId="0" applyFont="1" applyFill="1" applyBorder="1" applyAlignment="1">
      <alignment horizontal="left"/>
    </xf>
    <xf numFmtId="0" fontId="5" fillId="8" borderId="2" xfId="43" applyFont="1" applyFill="1" applyBorder="1" applyAlignment="1">
      <alignment horizontal="left"/>
    </xf>
    <xf numFmtId="0" fontId="5" fillId="8" borderId="2" xfId="43" applyFont="1" applyFill="1" applyBorder="1"/>
    <xf numFmtId="0" fontId="38" fillId="8" borderId="2" xfId="0" applyFont="1" applyFill="1" applyBorder="1" applyAlignment="1">
      <alignment horizontal="left"/>
    </xf>
    <xf numFmtId="0" fontId="5" fillId="8" borderId="2" xfId="0" applyFont="1" applyFill="1" applyBorder="1" applyAlignment="1" applyProtection="1">
      <alignment vertical="top"/>
      <protection locked="0"/>
    </xf>
    <xf numFmtId="0" fontId="5" fillId="8" borderId="2" xfId="45" applyFont="1" applyFill="1" applyBorder="1" applyAlignment="1" applyProtection="1">
      <alignment vertical="top"/>
      <protection locked="0"/>
    </xf>
    <xf numFmtId="165" fontId="5" fillId="8" borderId="2" xfId="45" applyNumberFormat="1" applyFont="1" applyFill="1" applyBorder="1" applyAlignment="1" applyProtection="1">
      <alignment vertical="top"/>
      <protection locked="0"/>
    </xf>
    <xf numFmtId="0" fontId="28" fillId="8" borderId="2" xfId="0" applyFont="1" applyFill="1" applyBorder="1" applyAlignment="1">
      <alignment horizontal="left"/>
    </xf>
    <xf numFmtId="0" fontId="0" fillId="10" borderId="2" xfId="0" applyFill="1" applyBorder="1"/>
    <xf numFmtId="0" fontId="28" fillId="10" borderId="2" xfId="0" applyFont="1" applyFill="1" applyBorder="1" applyAlignment="1">
      <alignment horizontal="left"/>
    </xf>
    <xf numFmtId="0" fontId="5" fillId="10" borderId="2" xfId="0" applyFont="1" applyFill="1" applyBorder="1"/>
    <xf numFmtId="49" fontId="38" fillId="10" borderId="2" xfId="0" applyNumberFormat="1" applyFont="1" applyFill="1" applyBorder="1" applyAlignment="1">
      <alignment horizontal="left"/>
    </xf>
    <xf numFmtId="0" fontId="5" fillId="10" borderId="2" xfId="0" applyFont="1" applyFill="1" applyBorder="1" applyAlignment="1">
      <alignment vertical="top"/>
    </xf>
    <xf numFmtId="168" fontId="5" fillId="10" borderId="2" xfId="22" applyNumberFormat="1" applyFont="1" applyFill="1" applyBorder="1" applyAlignment="1">
      <alignment vertical="top"/>
    </xf>
    <xf numFmtId="0" fontId="5" fillId="10" borderId="2" xfId="37" applyFont="1" applyFill="1" applyBorder="1" applyAlignment="1">
      <alignment vertical="top"/>
    </xf>
    <xf numFmtId="165" fontId="5" fillId="10" borderId="2" xfId="37" applyNumberFormat="1" applyFont="1" applyFill="1" applyBorder="1" applyAlignment="1">
      <alignment vertical="top"/>
    </xf>
    <xf numFmtId="1" fontId="5" fillId="10" borderId="2" xfId="16" applyNumberFormat="1" applyFont="1" applyFill="1" applyBorder="1" applyAlignment="1" applyProtection="1">
      <alignment vertical="top"/>
      <protection locked="0"/>
    </xf>
    <xf numFmtId="0" fontId="5" fillId="10" borderId="2" xfId="4" applyFont="1" applyFill="1" applyBorder="1"/>
    <xf numFmtId="0" fontId="6" fillId="10" borderId="2" xfId="39" applyFill="1" applyBorder="1" applyAlignment="1">
      <alignment horizontal="left"/>
    </xf>
    <xf numFmtId="169" fontId="5" fillId="10" borderId="2" xfId="22" applyFont="1" applyFill="1" applyBorder="1" applyAlignment="1">
      <alignment vertical="top"/>
    </xf>
    <xf numFmtId="0" fontId="36" fillId="10" borderId="2" xfId="0" applyFont="1" applyFill="1" applyBorder="1" applyAlignment="1">
      <alignment horizontal="left"/>
    </xf>
    <xf numFmtId="0" fontId="5" fillId="10" borderId="2" xfId="4" applyFont="1" applyFill="1" applyBorder="1" applyAlignment="1" applyProtection="1">
      <alignment vertical="top"/>
      <protection locked="0"/>
    </xf>
    <xf numFmtId="0" fontId="20" fillId="10" borderId="2" xfId="0" applyFont="1" applyFill="1" applyBorder="1" applyAlignment="1">
      <alignment horizontal="left"/>
    </xf>
    <xf numFmtId="49" fontId="36" fillId="10" borderId="2" xfId="0" applyNumberFormat="1" applyFont="1" applyFill="1" applyBorder="1" applyAlignment="1">
      <alignment horizontal="left"/>
    </xf>
    <xf numFmtId="0" fontId="0" fillId="10" borderId="2" xfId="0" applyFill="1" applyBorder="1" applyAlignment="1">
      <alignment horizontal="left"/>
    </xf>
    <xf numFmtId="0" fontId="5" fillId="10" borderId="2" xfId="42" applyFont="1" applyFill="1" applyBorder="1" applyAlignment="1">
      <alignment vertical="top"/>
    </xf>
    <xf numFmtId="0" fontId="5" fillId="10" borderId="2" xfId="43" applyFont="1" applyFill="1" applyBorder="1" applyAlignment="1">
      <alignment vertical="top"/>
    </xf>
    <xf numFmtId="165" fontId="5" fillId="10" borderId="2" xfId="43" applyNumberFormat="1" applyFont="1" applyFill="1" applyBorder="1" applyAlignment="1">
      <alignment vertical="top"/>
    </xf>
    <xf numFmtId="0" fontId="38" fillId="10" borderId="2" xfId="0" applyFont="1" applyFill="1" applyBorder="1" applyAlignment="1">
      <alignment horizontal="left"/>
    </xf>
    <xf numFmtId="2" fontId="5" fillId="10" borderId="2" xfId="0" applyNumberFormat="1" applyFont="1" applyFill="1" applyBorder="1" applyAlignment="1" applyProtection="1">
      <alignment vertical="top"/>
      <protection locked="0"/>
    </xf>
    <xf numFmtId="0" fontId="20" fillId="10" borderId="2" xfId="0" applyFont="1" applyFill="1" applyBorder="1" applyAlignment="1"/>
    <xf numFmtId="170" fontId="5" fillId="10" borderId="2" xfId="0" applyNumberFormat="1" applyFont="1" applyFill="1" applyBorder="1"/>
    <xf numFmtId="170" fontId="0" fillId="10" borderId="2" xfId="0" applyNumberFormat="1" applyFill="1" applyBorder="1"/>
    <xf numFmtId="1" fontId="5" fillId="10" borderId="2" xfId="0" applyNumberFormat="1" applyFont="1" applyFill="1" applyBorder="1" applyAlignment="1" applyProtection="1">
      <alignment vertical="top"/>
      <protection locked="0"/>
    </xf>
    <xf numFmtId="165" fontId="5" fillId="10" borderId="2" xfId="0" applyNumberFormat="1" applyFont="1" applyFill="1" applyBorder="1" applyAlignment="1">
      <alignment vertical="top"/>
    </xf>
    <xf numFmtId="1" fontId="5" fillId="10" borderId="2" xfId="0" applyNumberFormat="1" applyFont="1" applyFill="1" applyBorder="1" applyAlignment="1">
      <alignment vertical="top"/>
    </xf>
    <xf numFmtId="0" fontId="5" fillId="10" borderId="2" xfId="43" applyFont="1" applyFill="1" applyBorder="1" applyAlignment="1" applyProtection="1">
      <alignment vertical="top"/>
      <protection locked="0"/>
    </xf>
    <xf numFmtId="0" fontId="28" fillId="10" borderId="2" xfId="0" applyFont="1" applyFill="1" applyBorder="1" applyAlignment="1">
      <alignment horizontal="right"/>
    </xf>
    <xf numFmtId="0" fontId="20" fillId="10" borderId="2" xfId="0" applyFont="1" applyFill="1" applyBorder="1" applyAlignment="1">
      <alignment horizontal="right"/>
    </xf>
    <xf numFmtId="165" fontId="33" fillId="10" borderId="2" xfId="15" applyNumberFormat="1" applyFont="1" applyFill="1" applyBorder="1" applyAlignment="1" applyProtection="1">
      <alignment vertical="top"/>
      <protection locked="0"/>
    </xf>
    <xf numFmtId="165" fontId="5" fillId="10" borderId="2" xfId="43" applyNumberFormat="1" applyFont="1" applyFill="1" applyBorder="1" applyAlignment="1" applyProtection="1">
      <alignment vertical="top"/>
      <protection locked="0"/>
    </xf>
    <xf numFmtId="169" fontId="0" fillId="10" borderId="2" xfId="22" applyFont="1" applyFill="1" applyBorder="1"/>
    <xf numFmtId="165" fontId="5" fillId="10" borderId="2" xfId="5" applyNumberFormat="1" applyFont="1" applyFill="1" applyBorder="1" applyAlignment="1" applyProtection="1">
      <alignment vertical="top"/>
      <protection locked="0"/>
    </xf>
    <xf numFmtId="0" fontId="5" fillId="10" borderId="2" xfId="43" applyFont="1" applyFill="1" applyBorder="1" applyAlignment="1">
      <alignment vertical="top" wrapText="1"/>
    </xf>
    <xf numFmtId="165" fontId="31" fillId="10" borderId="2" xfId="5" applyNumberFormat="1" applyFont="1" applyFill="1" applyBorder="1" applyAlignment="1">
      <alignment vertical="top"/>
    </xf>
    <xf numFmtId="0" fontId="5" fillId="10" borderId="2" xfId="43" applyFont="1" applyFill="1" applyBorder="1"/>
    <xf numFmtId="165" fontId="27" fillId="10" borderId="2" xfId="43" applyNumberFormat="1" applyFont="1" applyFill="1" applyBorder="1" applyAlignment="1" applyProtection="1">
      <alignment vertical="top"/>
      <protection locked="0"/>
    </xf>
    <xf numFmtId="0" fontId="6" fillId="10" borderId="2" xfId="0" applyFont="1" applyFill="1" applyBorder="1" applyAlignment="1">
      <alignment horizontal="left"/>
    </xf>
    <xf numFmtId="0" fontId="5" fillId="10" borderId="2" xfId="5" applyFont="1" applyFill="1" applyBorder="1" applyAlignment="1" applyProtection="1">
      <alignment vertical="top"/>
      <protection locked="0"/>
    </xf>
    <xf numFmtId="0" fontId="6" fillId="10" borderId="2" xfId="0" applyFont="1" applyFill="1" applyBorder="1" applyAlignment="1">
      <alignment horizontal="right"/>
    </xf>
    <xf numFmtId="165" fontId="5" fillId="10" borderId="2" xfId="19" applyNumberFormat="1" applyFont="1" applyFill="1" applyBorder="1" applyAlignment="1" applyProtection="1">
      <alignment vertical="top"/>
      <protection locked="0"/>
    </xf>
    <xf numFmtId="165" fontId="5" fillId="10" borderId="2" xfId="18" applyNumberFormat="1" applyFont="1" applyFill="1" applyBorder="1" applyAlignment="1" applyProtection="1">
      <alignment vertical="top"/>
      <protection locked="0"/>
    </xf>
    <xf numFmtId="165" fontId="27" fillId="10" borderId="2" xfId="15" applyNumberFormat="1" applyFont="1" applyFill="1" applyBorder="1" applyAlignment="1" applyProtection="1">
      <alignment vertical="top"/>
      <protection locked="0"/>
    </xf>
    <xf numFmtId="0" fontId="5" fillId="10" borderId="2" xfId="2" applyFont="1" applyFill="1" applyBorder="1" applyAlignment="1" applyProtection="1">
      <alignment vertical="top"/>
      <protection locked="0"/>
    </xf>
    <xf numFmtId="165" fontId="5" fillId="10" borderId="2" xfId="2" applyNumberFormat="1" applyFont="1" applyFill="1" applyBorder="1" applyAlignment="1" applyProtection="1">
      <alignment vertical="top"/>
      <protection locked="0"/>
    </xf>
    <xf numFmtId="0" fontId="36" fillId="10" borderId="2" xfId="0" applyNumberFormat="1" applyFont="1" applyFill="1" applyBorder="1" applyAlignment="1">
      <alignment horizontal="right"/>
    </xf>
    <xf numFmtId="0" fontId="5" fillId="10" borderId="2" xfId="43" applyFont="1" applyFill="1" applyBorder="1" applyAlignment="1">
      <alignment horizontal="left"/>
    </xf>
    <xf numFmtId="0" fontId="21" fillId="5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" fillId="0" borderId="2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center" vertical="center" wrapText="1"/>
    </xf>
    <xf numFmtId="41" fontId="18" fillId="0" borderId="4" xfId="1" applyNumberFormat="1" applyFont="1" applyBorder="1" applyAlignment="1">
      <alignment horizontal="center" vertical="center" wrapText="1"/>
    </xf>
    <xf numFmtId="41" fontId="18" fillId="0" borderId="5" xfId="1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43" fontId="18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5" xfId="0" applyFont="1" applyBorder="1"/>
    <xf numFmtId="0" fontId="18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37" fontId="18" fillId="0" borderId="2" xfId="1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37" fontId="11" fillId="0" borderId="0" xfId="1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top"/>
    </xf>
    <xf numFmtId="0" fontId="27" fillId="0" borderId="6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left" vertical="top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46">
    <cellStyle name="Comma" xfId="1" builtinId="3"/>
    <cellStyle name="Comma 11" xfId="22"/>
    <cellStyle name="Comma 11 2 2 2" xfId="25"/>
    <cellStyle name="Comma 18" xfId="3"/>
    <cellStyle name="Comma 24" xfId="7"/>
    <cellStyle name="Comma 25" xfId="13"/>
    <cellStyle name="Comma 29" xfId="12"/>
    <cellStyle name="Comma 4" xfId="38"/>
    <cellStyle name="Normal" xfId="0" builtinId="0"/>
    <cellStyle name="Normal 10" xfId="36"/>
    <cellStyle name="Normal 109" xfId="37"/>
    <cellStyle name="Normal 110" xfId="43"/>
    <cellStyle name="Normal 112" xfId="42"/>
    <cellStyle name="Normal 115 2" xfId="11"/>
    <cellStyle name="Normal 12" xfId="8"/>
    <cellStyle name="Normal 132" xfId="45"/>
    <cellStyle name="Normal 136 3" xfId="39"/>
    <cellStyle name="Normal 139" xfId="6"/>
    <cellStyle name="Normal 140" xfId="10"/>
    <cellStyle name="Normal 142" xfId="9"/>
    <cellStyle name="Normal 2 52" xfId="21"/>
    <cellStyle name="Normal 3" xfId="20"/>
    <cellStyle name="Normal 3 2" xfId="16"/>
    <cellStyle name="Normal 3 2 2 2 2" xfId="31"/>
    <cellStyle name="Normal 46" xfId="18"/>
    <cellStyle name="Normal 5" xfId="28"/>
    <cellStyle name="Normal 56 2" xfId="15"/>
    <cellStyle name="Normal 62" xfId="14"/>
    <cellStyle name="Normal 63 2" xfId="19"/>
    <cellStyle name="Normal 63 2 2 2" xfId="32"/>
    <cellStyle name="Normal 65 2" xfId="5"/>
    <cellStyle name="Normal 65 2 2" xfId="29"/>
    <cellStyle name="Normal 65 2 2 2" xfId="34"/>
    <cellStyle name="Normal 74" xfId="26"/>
    <cellStyle name="Normal 75 14 2" xfId="41"/>
    <cellStyle name="Normal 77" xfId="40"/>
    <cellStyle name="Normal 78" xfId="24"/>
    <cellStyle name="Normal 82" xfId="35"/>
    <cellStyle name="Normal 83" xfId="30"/>
    <cellStyle name="Normal 84" xfId="2"/>
    <cellStyle name="Normal 84 2" xfId="27"/>
    <cellStyle name="Normal 84 2 2 2" xfId="33"/>
    <cellStyle name="Normal 85" xfId="17"/>
    <cellStyle name="Normal 85 2" xfId="44"/>
    <cellStyle name="Normal 86" xfId="23"/>
    <cellStyle name="Normal 97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4" name="Month"/>
    <tableColumn id="5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showGridLines="0" tabSelected="1" view="pageLayout" topLeftCell="A108" zoomScale="110" zoomScalePageLayoutView="110" workbookViewId="0">
      <selection activeCell="E12" sqref="E12"/>
    </sheetView>
  </sheetViews>
  <sheetFormatPr defaultColWidth="8.88671875" defaultRowHeight="13.8"/>
  <cols>
    <col min="1" max="1" width="1" style="1" customWidth="1"/>
    <col min="2" max="2" width="14.44140625" style="1" customWidth="1"/>
    <col min="3" max="3" width="3.109375" style="1" customWidth="1"/>
    <col min="4" max="4" width="14" style="1" customWidth="1"/>
    <col min="5" max="5" width="13.5546875" style="1" customWidth="1"/>
    <col min="6" max="7" width="12.33203125" style="1" customWidth="1"/>
    <col min="8" max="8" width="12" style="1" customWidth="1"/>
    <col min="9" max="9" width="12.5546875" style="1" customWidth="1"/>
    <col min="10" max="10" width="11.88671875" style="1" customWidth="1"/>
    <col min="11" max="16384" width="8.88671875" style="1"/>
  </cols>
  <sheetData>
    <row r="1" spans="1:9" ht="15.6" customHeight="1">
      <c r="A1" s="22"/>
      <c r="B1" s="22"/>
      <c r="C1" s="521" t="s">
        <v>69</v>
      </c>
      <c r="D1" s="521"/>
      <c r="E1" s="521"/>
      <c r="F1" s="521"/>
      <c r="G1" s="521"/>
      <c r="H1" s="521"/>
      <c r="I1" s="22"/>
    </row>
    <row r="2" spans="1:9">
      <c r="A2" s="22"/>
      <c r="B2" s="22"/>
      <c r="C2" s="22"/>
      <c r="D2" s="22"/>
      <c r="E2" s="22"/>
      <c r="F2" s="22"/>
      <c r="G2" s="22"/>
      <c r="H2" s="22"/>
      <c r="I2" s="22"/>
    </row>
    <row r="3" spans="1:9" ht="19.5" customHeight="1">
      <c r="A3" s="30" t="s">
        <v>103</v>
      </c>
      <c r="B3" s="31"/>
      <c r="C3" s="491" t="s">
        <v>3</v>
      </c>
      <c r="D3" s="492"/>
      <c r="E3" s="32"/>
      <c r="F3" s="30" t="s">
        <v>101</v>
      </c>
      <c r="G3" s="493" t="s">
        <v>8</v>
      </c>
      <c r="H3" s="493"/>
      <c r="I3" s="33"/>
    </row>
    <row r="4" spans="1:9">
      <c r="A4" s="32"/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504" t="s">
        <v>276</v>
      </c>
      <c r="B5" s="493"/>
      <c r="C5" s="493"/>
      <c r="D5" s="505"/>
      <c r="E5" s="32"/>
      <c r="F5" s="30" t="s">
        <v>102</v>
      </c>
      <c r="G5" s="31"/>
      <c r="H5" s="522">
        <v>2018</v>
      </c>
      <c r="I5" s="523"/>
    </row>
    <row r="6" spans="1:9">
      <c r="A6" s="22"/>
      <c r="B6" s="22"/>
      <c r="C6" s="22"/>
      <c r="D6" s="22"/>
      <c r="E6" s="22"/>
      <c r="F6" s="22"/>
      <c r="G6" s="22"/>
      <c r="H6" s="22"/>
      <c r="I6" s="22"/>
    </row>
    <row r="7" spans="1:9">
      <c r="A7" s="22" t="s">
        <v>10</v>
      </c>
      <c r="B7" s="23"/>
      <c r="C7" s="23"/>
      <c r="D7" s="23"/>
      <c r="E7" s="23"/>
      <c r="F7" s="23"/>
      <c r="G7" s="23"/>
      <c r="H7" s="23"/>
      <c r="I7" s="22"/>
    </row>
    <row r="8" spans="1:9" ht="20.25" customHeight="1">
      <c r="A8" s="22" t="s">
        <v>173</v>
      </c>
      <c r="B8" s="23"/>
      <c r="C8" s="23"/>
      <c r="D8" s="1" t="s">
        <v>222</v>
      </c>
      <c r="E8" s="23" t="s">
        <v>174</v>
      </c>
      <c r="F8" s="23" t="s">
        <v>277</v>
      </c>
      <c r="H8" s="23" t="s">
        <v>11</v>
      </c>
      <c r="I8" s="22"/>
    </row>
    <row r="9" spans="1:9">
      <c r="A9" s="22"/>
      <c r="B9" s="23"/>
      <c r="C9" s="23"/>
      <c r="D9" s="23"/>
      <c r="E9" s="23"/>
      <c r="F9" s="23"/>
      <c r="G9" s="23"/>
      <c r="H9" s="23"/>
      <c r="I9" s="22"/>
    </row>
    <row r="10" spans="1:9">
      <c r="A10" s="22"/>
      <c r="B10" s="23"/>
      <c r="C10" s="23"/>
      <c r="D10" s="23"/>
      <c r="E10" s="23" t="s">
        <v>175</v>
      </c>
      <c r="F10" s="38" t="s">
        <v>487</v>
      </c>
      <c r="G10" s="23"/>
      <c r="H10" s="39"/>
      <c r="I10" s="22"/>
    </row>
    <row r="11" spans="1:9" ht="6.75" customHeight="1" thickBot="1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8.75" customHeight="1" thickTop="1">
      <c r="A12" s="22"/>
      <c r="B12" s="23" t="s">
        <v>96</v>
      </c>
      <c r="C12" s="22"/>
      <c r="D12" s="22"/>
      <c r="E12" s="22"/>
      <c r="F12" s="22"/>
      <c r="G12" s="22"/>
      <c r="H12" s="22"/>
      <c r="I12" s="22"/>
    </row>
    <row r="13" spans="1:9" ht="18" customHeight="1">
      <c r="A13" s="22" t="s">
        <v>12</v>
      </c>
      <c r="B13" s="23"/>
      <c r="C13" s="22"/>
      <c r="D13" s="22"/>
      <c r="E13" s="35"/>
      <c r="F13" s="35"/>
      <c r="G13" s="35"/>
      <c r="H13" s="22"/>
      <c r="I13" s="22"/>
    </row>
    <row r="14" spans="1:9" ht="18.600000000000001" customHeight="1">
      <c r="A14" s="22"/>
      <c r="B14" s="494"/>
      <c r="C14" s="495"/>
      <c r="D14" s="495"/>
      <c r="E14" s="496"/>
      <c r="F14" s="501" t="s">
        <v>14</v>
      </c>
      <c r="G14" s="501"/>
      <c r="H14" s="501" t="s">
        <v>15</v>
      </c>
      <c r="I14" s="501"/>
    </row>
    <row r="15" spans="1:9" ht="18" customHeight="1">
      <c r="A15" s="22"/>
      <c r="B15" s="497" t="s">
        <v>13</v>
      </c>
      <c r="C15" s="497"/>
      <c r="D15" s="497"/>
      <c r="E15" s="497"/>
      <c r="F15" s="502">
        <v>26095</v>
      </c>
      <c r="G15" s="502"/>
      <c r="H15" s="503">
        <f>IFERROR(VLOOKUP(G3,Sheet1!G2:H6,2,FALSE)," ")</f>
        <v>193100</v>
      </c>
      <c r="I15" s="503"/>
    </row>
    <row r="16" spans="1:9" ht="27" customHeight="1">
      <c r="A16" s="22"/>
      <c r="B16" s="462" t="s">
        <v>199</v>
      </c>
      <c r="C16" s="463"/>
      <c r="D16" s="463"/>
      <c r="E16" s="464"/>
      <c r="F16" s="462">
        <v>5480</v>
      </c>
      <c r="G16" s="464"/>
      <c r="H16" s="468">
        <v>38360</v>
      </c>
      <c r="I16" s="469"/>
    </row>
    <row r="17" spans="1:12" ht="18" customHeight="1">
      <c r="A17" s="22"/>
      <c r="B17" s="465"/>
      <c r="C17" s="466"/>
      <c r="D17" s="466"/>
      <c r="E17" s="467"/>
      <c r="F17" s="465"/>
      <c r="G17" s="467"/>
      <c r="H17" s="470"/>
      <c r="I17" s="471"/>
    </row>
    <row r="18" spans="1:12" ht="23.25" customHeight="1">
      <c r="A18" s="22"/>
      <c r="B18" s="498" t="s">
        <v>200</v>
      </c>
      <c r="C18" s="499"/>
      <c r="D18" s="499"/>
      <c r="E18" s="500"/>
      <c r="F18" s="482">
        <v>5340</v>
      </c>
      <c r="G18" s="482"/>
      <c r="H18" s="482">
        <v>35671</v>
      </c>
      <c r="I18" s="482"/>
    </row>
    <row r="19" spans="1:12" ht="18" customHeight="1" thickBot="1">
      <c r="A19" s="22"/>
      <c r="B19" s="488" t="s">
        <v>72</v>
      </c>
      <c r="C19" s="489"/>
      <c r="D19" s="489"/>
      <c r="E19" s="490"/>
      <c r="F19" s="474">
        <v>5340</v>
      </c>
      <c r="G19" s="474"/>
      <c r="H19" s="474">
        <v>35671</v>
      </c>
      <c r="I19" s="474"/>
      <c r="J19" s="15"/>
    </row>
    <row r="20" spans="1:12" ht="18" customHeight="1">
      <c r="A20" s="22"/>
      <c r="B20" s="460" t="s">
        <v>91</v>
      </c>
      <c r="C20" s="461"/>
      <c r="D20" s="461"/>
      <c r="E20" s="461"/>
      <c r="F20" s="150" t="s">
        <v>220</v>
      </c>
      <c r="G20" s="151"/>
      <c r="H20" s="475"/>
      <c r="I20" s="475"/>
      <c r="J20" s="16"/>
    </row>
    <row r="21" spans="1:12" ht="18" customHeight="1">
      <c r="A21" s="22"/>
      <c r="B21" s="476" t="s">
        <v>22</v>
      </c>
      <c r="C21" s="477"/>
      <c r="D21" s="477"/>
      <c r="E21" s="478"/>
      <c r="F21" s="482"/>
      <c r="G21" s="482"/>
      <c r="H21" s="482"/>
      <c r="I21" s="482"/>
    </row>
    <row r="22" spans="1:12" ht="18" customHeight="1">
      <c r="A22" s="22"/>
      <c r="B22" s="484" t="s">
        <v>71</v>
      </c>
      <c r="C22" s="485"/>
      <c r="D22" s="485"/>
      <c r="E22" s="486"/>
      <c r="F22" s="482"/>
      <c r="G22" s="482"/>
      <c r="H22" s="482"/>
      <c r="I22" s="482"/>
    </row>
    <row r="23" spans="1:12" ht="15" customHeight="1">
      <c r="A23" s="22"/>
      <c r="B23" s="484" t="s">
        <v>73</v>
      </c>
      <c r="C23" s="485"/>
      <c r="D23" s="485"/>
      <c r="E23" s="486"/>
      <c r="F23" s="482"/>
      <c r="G23" s="482"/>
      <c r="H23" s="482"/>
      <c r="I23" s="482"/>
    </row>
    <row r="24" spans="1:12">
      <c r="A24" s="22"/>
      <c r="B24" s="22"/>
      <c r="C24" s="22"/>
      <c r="D24" s="22"/>
      <c r="E24" s="22"/>
      <c r="F24" s="22"/>
      <c r="G24" s="22"/>
      <c r="H24" s="22"/>
      <c r="I24" s="22"/>
    </row>
    <row r="25" spans="1:12">
      <c r="A25" s="22"/>
      <c r="B25" s="32" t="s">
        <v>23</v>
      </c>
      <c r="C25" s="22"/>
      <c r="D25" s="22"/>
      <c r="E25" s="22"/>
      <c r="F25" s="22"/>
      <c r="G25" s="22"/>
      <c r="H25" s="22"/>
      <c r="I25" s="22"/>
    </row>
    <row r="26" spans="1:12">
      <c r="A26" s="22"/>
      <c r="B26" s="482" t="s">
        <v>24</v>
      </c>
      <c r="C26" s="482"/>
      <c r="D26" s="473" t="s">
        <v>21</v>
      </c>
      <c r="E26" s="473"/>
      <c r="F26" s="487" t="s">
        <v>92</v>
      </c>
      <c r="G26" s="487"/>
      <c r="H26" s="473" t="s">
        <v>33</v>
      </c>
      <c r="I26" s="473"/>
      <c r="J26" s="10"/>
      <c r="K26" s="10"/>
      <c r="L26" s="10"/>
    </row>
    <row r="27" spans="1:12">
      <c r="A27" s="22"/>
      <c r="B27" s="482"/>
      <c r="C27" s="482"/>
      <c r="D27" s="123" t="s">
        <v>25</v>
      </c>
      <c r="E27" s="123" t="s">
        <v>26</v>
      </c>
      <c r="F27" s="152" t="s">
        <v>25</v>
      </c>
      <c r="G27" s="152" t="s">
        <v>26</v>
      </c>
      <c r="H27" s="123" t="s">
        <v>25</v>
      </c>
      <c r="I27" s="123" t="s">
        <v>26</v>
      </c>
      <c r="J27" s="10"/>
      <c r="K27" s="10"/>
      <c r="L27" s="10"/>
    </row>
    <row r="28" spans="1:12">
      <c r="A28" s="22"/>
      <c r="B28" s="482" t="s">
        <v>27</v>
      </c>
      <c r="C28" s="482"/>
      <c r="D28" s="21">
        <f>87+60</f>
        <v>147</v>
      </c>
      <c r="E28" s="21">
        <f>61+40</f>
        <v>101</v>
      </c>
      <c r="F28" s="153"/>
      <c r="G28" s="153"/>
      <c r="H28" s="21">
        <v>87</v>
      </c>
      <c r="I28" s="21">
        <f>1+61</f>
        <v>62</v>
      </c>
      <c r="J28" s="10"/>
      <c r="K28" s="10"/>
      <c r="L28" s="10"/>
    </row>
    <row r="29" spans="1:12">
      <c r="A29" s="22"/>
      <c r="B29" s="482" t="s">
        <v>28</v>
      </c>
      <c r="C29" s="482"/>
      <c r="D29" s="21">
        <f>1589+224</f>
        <v>1813</v>
      </c>
      <c r="E29" s="21">
        <f>1407+224</f>
        <v>1631</v>
      </c>
      <c r="F29" s="153"/>
      <c r="G29" s="153"/>
      <c r="H29" s="21">
        <f>1+1589</f>
        <v>1590</v>
      </c>
      <c r="I29" s="21">
        <v>1407</v>
      </c>
      <c r="J29" s="10"/>
      <c r="K29" s="10"/>
      <c r="L29" s="10"/>
    </row>
    <row r="30" spans="1:12">
      <c r="A30" s="22"/>
      <c r="B30" s="482" t="s">
        <v>29</v>
      </c>
      <c r="C30" s="482"/>
      <c r="D30" s="21">
        <f>7545+224+100</f>
        <v>7869</v>
      </c>
      <c r="E30" s="21">
        <f>7177+224+98</f>
        <v>7499</v>
      </c>
      <c r="F30" s="153"/>
      <c r="G30" s="153"/>
      <c r="H30" s="21">
        <f>3+7545</f>
        <v>7548</v>
      </c>
      <c r="I30" s="21">
        <f>8+7177</f>
        <v>7185</v>
      </c>
      <c r="J30" s="10"/>
      <c r="K30" s="10"/>
      <c r="L30" s="10"/>
    </row>
    <row r="31" spans="1:12">
      <c r="A31" s="22"/>
      <c r="B31" s="482" t="s">
        <v>30</v>
      </c>
      <c r="C31" s="482"/>
      <c r="D31" s="21">
        <f>6617+224+100</f>
        <v>6941</v>
      </c>
      <c r="E31" s="21">
        <f>7306+224+100</f>
        <v>7630</v>
      </c>
      <c r="F31" s="153"/>
      <c r="G31" s="153"/>
      <c r="H31" s="21">
        <f>17+6617</f>
        <v>6634</v>
      </c>
      <c r="I31" s="21">
        <f>11+7306</f>
        <v>7317</v>
      </c>
      <c r="J31" s="10"/>
      <c r="K31" s="10"/>
      <c r="L31" s="10"/>
    </row>
    <row r="32" spans="1:12">
      <c r="A32" s="22"/>
      <c r="B32" s="482" t="s">
        <v>32</v>
      </c>
      <c r="C32" s="482"/>
      <c r="D32" s="21">
        <f>1354+224</f>
        <v>1578</v>
      </c>
      <c r="E32" s="21">
        <f>944+224</f>
        <v>1168</v>
      </c>
      <c r="F32" s="153"/>
      <c r="G32" s="153"/>
      <c r="H32" s="21">
        <f>2+1354</f>
        <v>1356</v>
      </c>
      <c r="I32" s="21">
        <f>4+944</f>
        <v>948</v>
      </c>
      <c r="J32" s="10"/>
      <c r="K32" s="10"/>
      <c r="L32" s="10"/>
    </row>
    <row r="33" spans="1:12">
      <c r="A33" s="22"/>
      <c r="B33" s="482" t="s">
        <v>31</v>
      </c>
      <c r="C33" s="482"/>
      <c r="D33" s="21">
        <f>941+224</f>
        <v>1165</v>
      </c>
      <c r="E33" s="21">
        <f>594+224</f>
        <v>818</v>
      </c>
      <c r="F33" s="153"/>
      <c r="G33" s="153"/>
      <c r="H33" s="21">
        <f>1+941</f>
        <v>942</v>
      </c>
      <c r="I33" s="21">
        <f>1+594</f>
        <v>595</v>
      </c>
      <c r="J33" s="10"/>
      <c r="K33" s="10"/>
      <c r="L33" s="10"/>
    </row>
    <row r="34" spans="1:12" ht="19.5" customHeight="1">
      <c r="A34" s="22"/>
      <c r="B34" s="483" t="s">
        <v>20</v>
      </c>
      <c r="C34" s="483"/>
      <c r="D34" s="43">
        <f>SUM(D28:D33)</f>
        <v>19513</v>
      </c>
      <c r="E34" s="43">
        <f>SUM(E28:E33)</f>
        <v>18847</v>
      </c>
      <c r="F34" s="154" t="str">
        <f t="shared" ref="F34:I34" si="0">IF(SUM(F28:F33)&gt;0,(SUM(F28:F33)),"")</f>
        <v/>
      </c>
      <c r="G34" s="154" t="str">
        <f t="shared" si="0"/>
        <v/>
      </c>
      <c r="H34" s="43">
        <f t="shared" si="0"/>
        <v>18157</v>
      </c>
      <c r="I34" s="43">
        <f t="shared" si="0"/>
        <v>17514</v>
      </c>
      <c r="J34" s="55"/>
      <c r="K34" s="10"/>
      <c r="L34" s="10"/>
    </row>
    <row r="35" spans="1:12">
      <c r="A35" s="22"/>
      <c r="B35" s="22"/>
      <c r="C35" s="22"/>
      <c r="D35" s="22"/>
      <c r="E35" s="22"/>
      <c r="F35" s="22"/>
      <c r="G35" s="22"/>
      <c r="H35" s="22"/>
      <c r="I35" s="22"/>
    </row>
    <row r="36" spans="1:12">
      <c r="A36" s="22" t="s">
        <v>34</v>
      </c>
      <c r="B36" s="22"/>
      <c r="C36" s="22"/>
      <c r="D36" s="22"/>
      <c r="E36" s="22"/>
      <c r="F36" s="22"/>
      <c r="G36" s="22"/>
      <c r="H36" s="22"/>
      <c r="I36" s="22"/>
    </row>
    <row r="37" spans="1:12">
      <c r="A37" s="22"/>
      <c r="B37" s="23" t="s">
        <v>38</v>
      </c>
      <c r="C37" s="22"/>
      <c r="D37" s="22"/>
      <c r="E37" s="22"/>
      <c r="F37" s="22"/>
      <c r="G37" s="22"/>
      <c r="H37" s="22"/>
      <c r="I37" s="22"/>
    </row>
    <row r="38" spans="1:12" ht="25.2">
      <c r="A38" s="22"/>
      <c r="B38" s="479"/>
      <c r="C38" s="480"/>
      <c r="D38" s="480"/>
      <c r="E38" s="481"/>
      <c r="F38" s="73" t="s">
        <v>36</v>
      </c>
      <c r="G38" s="73" t="s">
        <v>37</v>
      </c>
      <c r="H38" s="75" t="s">
        <v>148</v>
      </c>
      <c r="I38" s="75" t="s">
        <v>93</v>
      </c>
    </row>
    <row r="39" spans="1:12">
      <c r="A39" s="22"/>
      <c r="B39" s="479" t="s">
        <v>39</v>
      </c>
      <c r="C39" s="480"/>
      <c r="D39" s="480"/>
      <c r="E39" s="481"/>
      <c r="F39" s="79">
        <v>2</v>
      </c>
      <c r="G39" s="79">
        <v>1</v>
      </c>
      <c r="H39" s="79">
        <v>1</v>
      </c>
      <c r="I39" s="79">
        <v>2</v>
      </c>
      <c r="J39" s="14"/>
    </row>
    <row r="40" spans="1:12">
      <c r="A40" s="22"/>
      <c r="B40" s="479" t="s">
        <v>40</v>
      </c>
      <c r="C40" s="480"/>
      <c r="D40" s="480"/>
      <c r="E40" s="481"/>
      <c r="F40" s="79">
        <v>1</v>
      </c>
      <c r="G40" s="79">
        <v>0</v>
      </c>
      <c r="H40" s="79">
        <v>0</v>
      </c>
      <c r="I40" s="79">
        <v>1</v>
      </c>
      <c r="J40" s="14"/>
    </row>
    <row r="41" spans="1:12">
      <c r="A41" s="22"/>
      <c r="B41" s="479" t="s">
        <v>74</v>
      </c>
      <c r="C41" s="480"/>
      <c r="D41" s="480"/>
      <c r="E41" s="481"/>
      <c r="F41" s="79">
        <v>5</v>
      </c>
      <c r="G41" s="79">
        <v>0</v>
      </c>
      <c r="H41" s="79">
        <v>3</v>
      </c>
      <c r="I41" s="79">
        <v>2</v>
      </c>
      <c r="J41" s="14"/>
    </row>
    <row r="42" spans="1:12">
      <c r="A42" s="22"/>
      <c r="B42" s="479" t="s">
        <v>41</v>
      </c>
      <c r="C42" s="480"/>
      <c r="D42" s="480"/>
      <c r="E42" s="481"/>
      <c r="F42" s="79">
        <v>0</v>
      </c>
      <c r="G42" s="79">
        <v>0</v>
      </c>
      <c r="H42" s="79">
        <v>0</v>
      </c>
      <c r="I42" s="79">
        <v>0</v>
      </c>
      <c r="J42" s="14"/>
    </row>
    <row r="43" spans="1:12">
      <c r="A43" s="22"/>
      <c r="B43" s="507" t="s">
        <v>42</v>
      </c>
      <c r="C43" s="507"/>
      <c r="D43" s="507"/>
      <c r="E43" s="507"/>
      <c r="F43" s="79">
        <v>5</v>
      </c>
      <c r="G43" s="79">
        <v>0</v>
      </c>
      <c r="H43" s="79">
        <v>1</v>
      </c>
      <c r="I43" s="79">
        <v>2</v>
      </c>
      <c r="J43" s="14"/>
    </row>
    <row r="44" spans="1:12">
      <c r="A44" s="22"/>
      <c r="B44" s="36"/>
      <c r="C44" s="36"/>
      <c r="D44" s="36"/>
      <c r="E44" s="36"/>
      <c r="F44" s="36"/>
      <c r="G44" s="36"/>
      <c r="H44" s="35"/>
      <c r="I44" s="35"/>
    </row>
    <row r="45" spans="1:12">
      <c r="A45" s="125" t="s">
        <v>43</v>
      </c>
      <c r="B45" s="126"/>
      <c r="C45" s="126"/>
      <c r="D45" s="126"/>
      <c r="E45" s="35"/>
      <c r="F45" s="35"/>
      <c r="G45" s="35"/>
      <c r="H45" s="35"/>
      <c r="I45" s="35"/>
    </row>
    <row r="46" spans="1:12">
      <c r="A46" s="22"/>
      <c r="B46" s="22"/>
      <c r="C46" s="22"/>
      <c r="D46" s="22"/>
      <c r="E46" s="22"/>
      <c r="F46" s="22"/>
      <c r="G46" s="22"/>
      <c r="H46" s="35"/>
      <c r="I46" s="35"/>
    </row>
    <row r="47" spans="1:12">
      <c r="A47" s="22"/>
      <c r="B47" s="80" t="s">
        <v>44</v>
      </c>
      <c r="C47" s="80"/>
      <c r="D47" s="35"/>
      <c r="E47" s="35"/>
      <c r="F47" s="35"/>
      <c r="G47" s="35"/>
      <c r="H47" s="22"/>
      <c r="I47" s="22"/>
    </row>
    <row r="48" spans="1:12">
      <c r="A48" s="22"/>
      <c r="B48" s="23" t="s">
        <v>51</v>
      </c>
      <c r="C48" s="23"/>
      <c r="D48" s="22"/>
      <c r="E48" s="22"/>
      <c r="F48" s="22"/>
      <c r="G48" s="22"/>
      <c r="H48" s="22"/>
      <c r="I48" s="22"/>
    </row>
    <row r="49" spans="1:10">
      <c r="A49" s="22"/>
      <c r="B49" s="482" t="s">
        <v>47</v>
      </c>
      <c r="C49" s="482"/>
      <c r="D49" s="482"/>
      <c r="E49" s="473" t="s">
        <v>25</v>
      </c>
      <c r="F49" s="473"/>
      <c r="G49" s="508" t="s">
        <v>26</v>
      </c>
      <c r="H49" s="509"/>
      <c r="I49" s="510"/>
      <c r="J49" s="37"/>
    </row>
    <row r="50" spans="1:10" ht="25.2">
      <c r="A50" s="22"/>
      <c r="B50" s="482"/>
      <c r="C50" s="482"/>
      <c r="D50" s="482"/>
      <c r="E50" s="73" t="s">
        <v>45</v>
      </c>
      <c r="F50" s="75" t="s">
        <v>46</v>
      </c>
      <c r="G50" s="73" t="s">
        <v>45</v>
      </c>
      <c r="H50" s="75" t="s">
        <v>94</v>
      </c>
      <c r="I50" s="75" t="s">
        <v>46</v>
      </c>
      <c r="J50" s="37"/>
    </row>
    <row r="51" spans="1:10">
      <c r="A51" s="22"/>
      <c r="B51" s="482" t="s">
        <v>21</v>
      </c>
      <c r="C51" s="482"/>
      <c r="D51" s="482"/>
      <c r="E51" s="81">
        <v>4</v>
      </c>
      <c r="F51" s="81">
        <v>8</v>
      </c>
      <c r="G51" s="81">
        <v>16</v>
      </c>
      <c r="H51" s="82">
        <v>5</v>
      </c>
      <c r="I51" s="81">
        <v>9</v>
      </c>
      <c r="J51" s="37"/>
    </row>
    <row r="52" spans="1:10">
      <c r="A52" s="22"/>
      <c r="B52" s="482" t="s">
        <v>92</v>
      </c>
      <c r="C52" s="482"/>
      <c r="D52" s="482"/>
      <c r="E52" s="81">
        <v>1</v>
      </c>
      <c r="F52" s="81">
        <v>2</v>
      </c>
      <c r="G52" s="81">
        <v>3</v>
      </c>
      <c r="H52" s="81">
        <v>0</v>
      </c>
      <c r="I52" s="81">
        <v>1</v>
      </c>
      <c r="J52" s="37"/>
    </row>
    <row r="53" spans="1:10">
      <c r="A53" s="22"/>
      <c r="B53" s="22"/>
      <c r="C53" s="22"/>
      <c r="D53" s="22"/>
      <c r="E53" s="22"/>
      <c r="F53" s="22"/>
      <c r="G53" s="22"/>
      <c r="H53" s="22"/>
      <c r="I53" s="22"/>
    </row>
    <row r="54" spans="1:10">
      <c r="A54" s="22"/>
      <c r="B54" s="22" t="s">
        <v>52</v>
      </c>
      <c r="C54" s="22"/>
      <c r="D54" s="22"/>
      <c r="E54" s="22"/>
      <c r="F54" s="22"/>
      <c r="G54" s="22"/>
      <c r="H54" s="22"/>
      <c r="I54" s="22"/>
    </row>
    <row r="55" spans="1:10">
      <c r="A55" s="22"/>
      <c r="B55" s="482" t="s">
        <v>47</v>
      </c>
      <c r="C55" s="482"/>
      <c r="D55" s="482"/>
      <c r="E55" s="473" t="s">
        <v>25</v>
      </c>
      <c r="F55" s="473"/>
      <c r="G55" s="508" t="s">
        <v>26</v>
      </c>
      <c r="H55" s="509"/>
      <c r="I55" s="510"/>
      <c r="J55" s="37"/>
    </row>
    <row r="56" spans="1:10" ht="25.2">
      <c r="A56" s="22"/>
      <c r="B56" s="482"/>
      <c r="C56" s="482"/>
      <c r="D56" s="482"/>
      <c r="E56" s="73" t="s">
        <v>45</v>
      </c>
      <c r="F56" s="75" t="s">
        <v>46</v>
      </c>
      <c r="G56" s="73" t="s">
        <v>45</v>
      </c>
      <c r="H56" s="75" t="s">
        <v>94</v>
      </c>
      <c r="I56" s="75" t="s">
        <v>46</v>
      </c>
      <c r="J56" s="37"/>
    </row>
    <row r="57" spans="1:10">
      <c r="A57" s="22"/>
      <c r="B57" s="482" t="s">
        <v>21</v>
      </c>
      <c r="C57" s="482"/>
      <c r="D57" s="482"/>
      <c r="E57" s="81">
        <v>0</v>
      </c>
      <c r="F57" s="81">
        <v>3</v>
      </c>
      <c r="G57" s="81">
        <v>1</v>
      </c>
      <c r="H57" s="81">
        <v>2</v>
      </c>
      <c r="I57" s="81">
        <v>2</v>
      </c>
      <c r="J57" s="37"/>
    </row>
    <row r="58" spans="1:10">
      <c r="A58" s="22"/>
      <c r="B58" s="482" t="s">
        <v>92</v>
      </c>
      <c r="C58" s="482"/>
      <c r="D58" s="482"/>
      <c r="E58" s="123">
        <v>5</v>
      </c>
      <c r="F58" s="123">
        <v>5</v>
      </c>
      <c r="G58" s="123">
        <v>3</v>
      </c>
      <c r="H58" s="123">
        <v>16</v>
      </c>
      <c r="I58" s="123">
        <v>12</v>
      </c>
      <c r="J58" s="37"/>
    </row>
    <row r="59" spans="1:10">
      <c r="A59" s="22"/>
      <c r="B59" s="22"/>
      <c r="C59" s="22"/>
      <c r="D59" s="22"/>
      <c r="E59" s="22"/>
      <c r="F59" s="22"/>
      <c r="G59" s="22"/>
      <c r="H59" s="22"/>
      <c r="I59" s="22"/>
    </row>
    <row r="60" spans="1:10">
      <c r="A60" s="22"/>
      <c r="B60" s="22" t="s">
        <v>53</v>
      </c>
      <c r="C60" s="22"/>
      <c r="D60" s="22"/>
      <c r="E60" s="22"/>
      <c r="F60" s="22"/>
      <c r="G60" s="22"/>
      <c r="H60" s="22"/>
      <c r="I60" s="22"/>
    </row>
    <row r="61" spans="1:10">
      <c r="A61" s="22"/>
      <c r="B61" s="482" t="s">
        <v>47</v>
      </c>
      <c r="C61" s="482"/>
      <c r="D61" s="482"/>
      <c r="E61" s="473" t="s">
        <v>25</v>
      </c>
      <c r="F61" s="473"/>
      <c r="G61" s="508" t="s">
        <v>26</v>
      </c>
      <c r="H61" s="509"/>
      <c r="I61" s="510"/>
    </row>
    <row r="62" spans="1:10" ht="20.25" customHeight="1">
      <c r="A62" s="22"/>
      <c r="B62" s="482"/>
      <c r="C62" s="482"/>
      <c r="D62" s="482"/>
      <c r="E62" s="73" t="s">
        <v>45</v>
      </c>
      <c r="F62" s="75" t="s">
        <v>46</v>
      </c>
      <c r="G62" s="73" t="s">
        <v>45</v>
      </c>
      <c r="H62" s="75" t="s">
        <v>94</v>
      </c>
      <c r="I62" s="75" t="s">
        <v>46</v>
      </c>
    </row>
    <row r="63" spans="1:10">
      <c r="A63" s="22"/>
      <c r="B63" s="506" t="s">
        <v>21</v>
      </c>
      <c r="C63" s="506"/>
      <c r="D63" s="506"/>
      <c r="E63" s="81">
        <v>4</v>
      </c>
      <c r="F63" s="81">
        <v>11</v>
      </c>
      <c r="G63" s="81">
        <v>16</v>
      </c>
      <c r="H63" s="82">
        <v>7</v>
      </c>
      <c r="I63" s="81">
        <v>11</v>
      </c>
    </row>
    <row r="64" spans="1:10">
      <c r="A64" s="22"/>
      <c r="B64" s="506" t="s">
        <v>92</v>
      </c>
      <c r="C64" s="506"/>
      <c r="D64" s="506"/>
      <c r="E64" s="81">
        <v>6</v>
      </c>
      <c r="F64" s="81">
        <v>7</v>
      </c>
      <c r="G64" s="81">
        <v>6</v>
      </c>
      <c r="H64" s="81">
        <v>16</v>
      </c>
      <c r="I64" s="81">
        <v>14</v>
      </c>
    </row>
    <row r="65" spans="1:9">
      <c r="A65" s="22"/>
      <c r="B65" s="22"/>
      <c r="C65" s="22"/>
      <c r="D65" s="22"/>
      <c r="E65" s="22"/>
      <c r="F65" s="22"/>
      <c r="G65" s="22"/>
      <c r="H65" s="22"/>
      <c r="I65" s="22"/>
    </row>
    <row r="66" spans="1:9">
      <c r="A66" s="22"/>
      <c r="B66" s="22" t="s">
        <v>48</v>
      </c>
      <c r="C66" s="22"/>
      <c r="D66" s="22"/>
      <c r="E66" s="22"/>
      <c r="F66" s="22"/>
      <c r="G66" s="22"/>
      <c r="H66" s="22"/>
      <c r="I66" s="22"/>
    </row>
    <row r="67" spans="1:9">
      <c r="A67" s="22"/>
      <c r="B67" s="23" t="s">
        <v>104</v>
      </c>
      <c r="C67" s="22"/>
      <c r="D67" s="22"/>
      <c r="E67" s="22"/>
      <c r="F67" s="22"/>
      <c r="G67" s="22"/>
      <c r="H67" s="22"/>
      <c r="I67" s="22"/>
    </row>
    <row r="68" spans="1:9">
      <c r="A68" s="22"/>
      <c r="B68" s="482" t="s">
        <v>75</v>
      </c>
      <c r="C68" s="482"/>
      <c r="D68" s="482"/>
      <c r="E68" s="473" t="s">
        <v>49</v>
      </c>
      <c r="F68" s="473"/>
      <c r="G68" s="473" t="s">
        <v>50</v>
      </c>
      <c r="H68" s="473"/>
      <c r="I68" s="23"/>
    </row>
    <row r="69" spans="1:9" ht="25.2">
      <c r="A69" s="22"/>
      <c r="B69" s="482"/>
      <c r="C69" s="482"/>
      <c r="D69" s="482"/>
      <c r="E69" s="83" t="s">
        <v>21</v>
      </c>
      <c r="F69" s="83" t="s">
        <v>92</v>
      </c>
      <c r="G69" s="83" t="s">
        <v>21</v>
      </c>
      <c r="H69" s="83" t="s">
        <v>92</v>
      </c>
      <c r="I69" s="23"/>
    </row>
    <row r="70" spans="1:9">
      <c r="A70" s="22"/>
      <c r="B70" s="512" t="s">
        <v>223</v>
      </c>
      <c r="C70" s="513"/>
      <c r="D70" s="513"/>
      <c r="E70" s="92">
        <v>7</v>
      </c>
      <c r="F70" s="107"/>
      <c r="G70" s="107"/>
      <c r="H70" s="18">
        <v>2</v>
      </c>
      <c r="I70" s="23"/>
    </row>
    <row r="71" spans="1:9">
      <c r="A71" s="22"/>
      <c r="B71" s="511" t="s">
        <v>194</v>
      </c>
      <c r="C71" s="511"/>
      <c r="D71" s="511"/>
      <c r="E71" s="92">
        <v>2</v>
      </c>
      <c r="F71" s="76"/>
      <c r="G71" s="76"/>
      <c r="H71" s="168">
        <v>3</v>
      </c>
      <c r="I71" s="23"/>
    </row>
    <row r="72" spans="1:9">
      <c r="A72" s="22"/>
      <c r="B72" s="511" t="s">
        <v>224</v>
      </c>
      <c r="C72" s="511"/>
      <c r="D72" s="511"/>
      <c r="E72" s="92">
        <v>2</v>
      </c>
      <c r="F72" s="76"/>
      <c r="G72" s="76">
        <v>2</v>
      </c>
      <c r="H72" s="168">
        <v>10</v>
      </c>
      <c r="I72" s="23"/>
    </row>
    <row r="73" spans="1:9">
      <c r="A73" s="22"/>
      <c r="B73" s="511" t="s">
        <v>225</v>
      </c>
      <c r="C73" s="511"/>
      <c r="D73" s="511"/>
      <c r="E73" s="93">
        <v>1</v>
      </c>
      <c r="F73" s="76"/>
      <c r="G73" s="76"/>
      <c r="H73" s="168">
        <v>3</v>
      </c>
      <c r="I73" s="23"/>
    </row>
    <row r="74" spans="1:9">
      <c r="A74" s="22"/>
      <c r="B74" s="511" t="s">
        <v>226</v>
      </c>
      <c r="C74" s="511"/>
      <c r="D74" s="511"/>
      <c r="E74" s="94">
        <v>1</v>
      </c>
      <c r="F74" s="76">
        <v>2</v>
      </c>
      <c r="G74" s="76"/>
      <c r="H74" s="168">
        <v>1</v>
      </c>
      <c r="I74" s="23"/>
    </row>
    <row r="75" spans="1:9">
      <c r="A75" s="22"/>
      <c r="B75" s="511" t="s">
        <v>227</v>
      </c>
      <c r="C75" s="511"/>
      <c r="D75" s="511"/>
      <c r="E75" s="92">
        <v>3</v>
      </c>
      <c r="F75" s="76">
        <v>1</v>
      </c>
      <c r="G75" s="76"/>
      <c r="H75" s="168">
        <v>2</v>
      </c>
      <c r="I75" s="23"/>
    </row>
    <row r="76" spans="1:9">
      <c r="A76" s="22"/>
      <c r="B76" s="511" t="s">
        <v>278</v>
      </c>
      <c r="C76" s="511"/>
      <c r="D76" s="511"/>
      <c r="E76" s="92"/>
      <c r="F76" s="76"/>
      <c r="G76" s="76"/>
      <c r="H76" s="18">
        <v>2</v>
      </c>
      <c r="I76" s="23"/>
    </row>
    <row r="77" spans="1:9">
      <c r="A77" s="22"/>
      <c r="B77" s="511" t="s">
        <v>279</v>
      </c>
      <c r="C77" s="511"/>
      <c r="D77" s="511"/>
      <c r="E77" s="94"/>
      <c r="F77" s="76">
        <v>1</v>
      </c>
      <c r="G77" s="76"/>
      <c r="H77" s="168">
        <v>1</v>
      </c>
      <c r="I77" s="23"/>
    </row>
    <row r="78" spans="1:9">
      <c r="A78" s="22"/>
      <c r="B78" s="511" t="s">
        <v>229</v>
      </c>
      <c r="C78" s="511"/>
      <c r="D78" s="511"/>
      <c r="E78" s="92">
        <v>1</v>
      </c>
      <c r="F78" s="76"/>
      <c r="G78" s="76"/>
      <c r="H78" s="18"/>
      <c r="I78" s="23"/>
    </row>
    <row r="79" spans="1:9">
      <c r="A79" s="22"/>
      <c r="B79" s="514" t="s">
        <v>280</v>
      </c>
      <c r="C79" s="511"/>
      <c r="D79" s="511"/>
      <c r="E79" s="92"/>
      <c r="F79" s="76"/>
      <c r="G79" s="76">
        <v>1</v>
      </c>
      <c r="H79" s="18"/>
      <c r="I79" s="23"/>
    </row>
    <row r="80" spans="1:9">
      <c r="A80" s="22"/>
      <c r="B80" s="479" t="s">
        <v>281</v>
      </c>
      <c r="C80" s="480"/>
      <c r="D80" s="481"/>
      <c r="E80" s="228">
        <v>3</v>
      </c>
      <c r="F80" s="155"/>
      <c r="G80" s="155"/>
      <c r="H80" s="20"/>
      <c r="I80" s="23"/>
    </row>
    <row r="81" spans="1:9">
      <c r="A81" s="22"/>
      <c r="B81" s="473" t="s">
        <v>282</v>
      </c>
      <c r="C81" s="473"/>
      <c r="D81" s="473"/>
      <c r="E81" s="228">
        <v>4</v>
      </c>
      <c r="F81" s="155"/>
      <c r="G81" s="155"/>
      <c r="H81" s="20"/>
      <c r="I81" s="23"/>
    </row>
    <row r="82" spans="1:9">
      <c r="A82" s="22"/>
      <c r="B82" s="515" t="s">
        <v>156</v>
      </c>
      <c r="C82" s="516"/>
      <c r="D82" s="517"/>
      <c r="E82" s="228">
        <f>SUM(E70:E81)</f>
        <v>24</v>
      </c>
      <c r="F82" s="228">
        <f>SUM(F74:F81)</f>
        <v>4</v>
      </c>
      <c r="G82" s="228">
        <f>SUM(G72:G81)</f>
        <v>3</v>
      </c>
      <c r="H82" s="18">
        <f>SUM(H70:H81)</f>
        <v>24</v>
      </c>
      <c r="I82" s="23"/>
    </row>
    <row r="83" spans="1:9">
      <c r="A83" s="22"/>
      <c r="B83" s="23" t="s">
        <v>95</v>
      </c>
      <c r="C83" s="23"/>
      <c r="D83" s="23"/>
      <c r="E83" s="23"/>
      <c r="F83" s="23"/>
      <c r="G83" s="23"/>
      <c r="H83" s="23"/>
      <c r="I83" s="23"/>
    </row>
    <row r="84" spans="1:9">
      <c r="A84" s="22"/>
      <c r="B84" s="482" t="s">
        <v>75</v>
      </c>
      <c r="C84" s="482"/>
      <c r="D84" s="482"/>
      <c r="E84" s="473" t="s">
        <v>49</v>
      </c>
      <c r="F84" s="473"/>
      <c r="G84" s="473" t="s">
        <v>50</v>
      </c>
      <c r="H84" s="473"/>
      <c r="I84" s="23"/>
    </row>
    <row r="85" spans="1:9" ht="25.2">
      <c r="A85" s="22"/>
      <c r="B85" s="482"/>
      <c r="C85" s="482"/>
      <c r="D85" s="482"/>
      <c r="E85" s="75" t="s">
        <v>21</v>
      </c>
      <c r="F85" s="156" t="s">
        <v>92</v>
      </c>
      <c r="G85" s="75" t="s">
        <v>21</v>
      </c>
      <c r="H85" s="156" t="s">
        <v>92</v>
      </c>
      <c r="I85" s="23"/>
    </row>
    <row r="86" spans="1:9">
      <c r="A86" s="22"/>
      <c r="B86" s="459" t="s">
        <v>283</v>
      </c>
      <c r="C86" s="459"/>
      <c r="D86" s="459"/>
      <c r="E86" s="76">
        <v>2</v>
      </c>
      <c r="F86" s="152"/>
      <c r="G86" s="76">
        <v>2</v>
      </c>
      <c r="H86" s="152">
        <v>3</v>
      </c>
      <c r="I86" s="23"/>
    </row>
    <row r="87" spans="1:9">
      <c r="A87" s="22"/>
      <c r="B87" s="459" t="s">
        <v>233</v>
      </c>
      <c r="C87" s="459"/>
      <c r="D87" s="459"/>
      <c r="E87" s="76">
        <v>4</v>
      </c>
      <c r="F87" s="152"/>
      <c r="G87" s="76">
        <v>1</v>
      </c>
      <c r="H87" s="152">
        <v>5</v>
      </c>
      <c r="I87" s="23"/>
    </row>
    <row r="88" spans="1:9">
      <c r="A88" s="22"/>
      <c r="B88" s="459" t="s">
        <v>230</v>
      </c>
      <c r="C88" s="459"/>
      <c r="D88" s="459"/>
      <c r="E88" s="76">
        <v>1</v>
      </c>
      <c r="F88" s="152"/>
      <c r="G88" s="76"/>
      <c r="H88" s="152"/>
      <c r="I88" s="23"/>
    </row>
    <row r="89" spans="1:9">
      <c r="A89" s="22"/>
      <c r="B89" s="472" t="s">
        <v>286</v>
      </c>
      <c r="C89" s="459"/>
      <c r="D89" s="459"/>
      <c r="E89" s="76">
        <v>3</v>
      </c>
      <c r="F89" s="152"/>
      <c r="G89" s="76"/>
      <c r="H89" s="152">
        <v>1</v>
      </c>
      <c r="I89" s="23"/>
    </row>
    <row r="90" spans="1:9">
      <c r="A90" s="22"/>
      <c r="B90" s="459" t="s">
        <v>231</v>
      </c>
      <c r="C90" s="459"/>
      <c r="D90" s="459"/>
      <c r="E90" s="76">
        <v>0</v>
      </c>
      <c r="F90" s="152"/>
      <c r="G90" s="76">
        <v>1</v>
      </c>
      <c r="H90" s="152"/>
      <c r="I90" s="23"/>
    </row>
    <row r="91" spans="1:9">
      <c r="A91" s="22"/>
      <c r="B91" s="459" t="s">
        <v>232</v>
      </c>
      <c r="C91" s="459"/>
      <c r="D91" s="459"/>
      <c r="E91" s="24">
        <v>2</v>
      </c>
      <c r="F91" s="152">
        <v>1</v>
      </c>
      <c r="G91" s="76">
        <v>1</v>
      </c>
      <c r="H91" s="152">
        <v>3</v>
      </c>
      <c r="I91" s="23"/>
    </row>
    <row r="92" spans="1:9">
      <c r="A92" s="22"/>
      <c r="B92" s="459" t="s">
        <v>284</v>
      </c>
      <c r="C92" s="459"/>
      <c r="D92" s="459"/>
      <c r="E92" s="91">
        <v>3</v>
      </c>
      <c r="F92" s="152"/>
      <c r="G92" s="76"/>
      <c r="H92" s="152">
        <v>2</v>
      </c>
      <c r="I92" s="23"/>
    </row>
    <row r="93" spans="1:9">
      <c r="A93" s="22"/>
      <c r="B93" s="473" t="s">
        <v>285</v>
      </c>
      <c r="C93" s="473"/>
      <c r="D93" s="473"/>
      <c r="E93" s="223">
        <v>3</v>
      </c>
      <c r="F93" s="152">
        <v>2</v>
      </c>
      <c r="G93" s="223"/>
      <c r="H93" s="152">
        <v>3</v>
      </c>
      <c r="I93" s="23"/>
    </row>
    <row r="94" spans="1:9">
      <c r="A94" s="22"/>
      <c r="B94" s="458" t="s">
        <v>156</v>
      </c>
      <c r="C94" s="458"/>
      <c r="D94" s="458"/>
      <c r="E94" s="225">
        <f>SUM(E86:E93)</f>
        <v>18</v>
      </c>
      <c r="F94" s="224">
        <f>SUM(F86:F93)</f>
        <v>3</v>
      </c>
      <c r="G94" s="223">
        <f>SUM(G86:G93)</f>
        <v>5</v>
      </c>
      <c r="H94" s="224">
        <f>SUM(H86:H93)</f>
        <v>17</v>
      </c>
      <c r="I94" s="23"/>
    </row>
    <row r="95" spans="1:9">
      <c r="A95" s="22"/>
      <c r="B95" s="84" t="s">
        <v>64</v>
      </c>
      <c r="C95" s="84"/>
      <c r="D95" s="84"/>
      <c r="E95" s="85"/>
      <c r="F95" s="85"/>
      <c r="G95" s="85"/>
      <c r="H95" s="85"/>
      <c r="I95" s="23"/>
    </row>
    <row r="96" spans="1:9">
      <c r="A96" s="22"/>
      <c r="B96" s="473" t="s">
        <v>58</v>
      </c>
      <c r="C96" s="473"/>
      <c r="D96" s="473"/>
      <c r="E96" s="502" t="s">
        <v>65</v>
      </c>
      <c r="F96" s="502"/>
      <c r="G96" s="502" t="s">
        <v>66</v>
      </c>
      <c r="H96" s="502"/>
      <c r="I96" s="76" t="s">
        <v>67</v>
      </c>
    </row>
    <row r="97" spans="1:9">
      <c r="A97" s="22"/>
      <c r="B97" s="532" t="s">
        <v>49</v>
      </c>
      <c r="C97" s="532"/>
      <c r="D97" s="532"/>
      <c r="E97" s="533">
        <v>3</v>
      </c>
      <c r="F97" s="533"/>
      <c r="G97" s="533">
        <v>3</v>
      </c>
      <c r="H97" s="533"/>
      <c r="I97" s="120">
        <v>3</v>
      </c>
    </row>
    <row r="98" spans="1:9">
      <c r="A98" s="22"/>
      <c r="B98" s="532" t="s">
        <v>149</v>
      </c>
      <c r="C98" s="532"/>
      <c r="D98" s="532"/>
      <c r="E98" s="533">
        <v>2</v>
      </c>
      <c r="F98" s="533"/>
      <c r="G98" s="533">
        <v>3</v>
      </c>
      <c r="H98" s="533"/>
      <c r="I98" s="127">
        <v>2.5</v>
      </c>
    </row>
    <row r="99" spans="1:9">
      <c r="A99" s="22"/>
      <c r="B99" s="86"/>
      <c r="C99" s="86"/>
      <c r="D99" s="86"/>
      <c r="E99" s="85"/>
      <c r="F99" s="85"/>
      <c r="G99" s="85"/>
      <c r="H99" s="85"/>
      <c r="I99" s="87"/>
    </row>
    <row r="100" spans="1:9">
      <c r="A100" s="22"/>
      <c r="B100" s="86"/>
      <c r="C100" s="86"/>
      <c r="D100" s="86"/>
      <c r="E100" s="85"/>
      <c r="F100" s="85"/>
      <c r="G100" s="85"/>
      <c r="H100" s="85"/>
      <c r="I100" s="87"/>
    </row>
    <row r="101" spans="1:9">
      <c r="A101" s="22"/>
      <c r="B101" s="86"/>
      <c r="C101" s="86"/>
      <c r="D101" s="86"/>
      <c r="E101" s="85"/>
      <c r="F101" s="85"/>
      <c r="G101" s="85"/>
      <c r="H101" s="85"/>
      <c r="I101" s="87"/>
    </row>
    <row r="102" spans="1:9">
      <c r="A102" s="22"/>
      <c r="B102" s="86"/>
      <c r="C102" s="86"/>
      <c r="D102" s="86"/>
      <c r="E102" s="85"/>
      <c r="F102" s="85"/>
      <c r="G102" s="85"/>
      <c r="H102" s="85"/>
      <c r="I102" s="87"/>
    </row>
    <row r="103" spans="1:9">
      <c r="A103" s="22"/>
      <c r="B103" s="86"/>
      <c r="C103" s="86"/>
      <c r="D103" s="86"/>
      <c r="E103" s="85"/>
      <c r="F103" s="85"/>
      <c r="G103" s="85"/>
      <c r="H103" s="85"/>
      <c r="I103" s="87"/>
    </row>
    <row r="104" spans="1:9">
      <c r="A104" s="22"/>
      <c r="B104" s="86"/>
      <c r="C104" s="86"/>
      <c r="D104" s="86"/>
      <c r="E104" s="85"/>
      <c r="F104" s="85"/>
      <c r="G104" s="85"/>
      <c r="H104" s="85"/>
      <c r="I104" s="87"/>
    </row>
    <row r="105" spans="1:9">
      <c r="B105" s="88"/>
      <c r="C105" s="88"/>
      <c r="D105" s="88"/>
      <c r="E105" s="89"/>
      <c r="F105" s="89"/>
      <c r="G105" s="89"/>
      <c r="H105" s="89"/>
      <c r="I105" s="56"/>
    </row>
    <row r="106" spans="1:9">
      <c r="B106" s="88"/>
      <c r="C106" s="88"/>
      <c r="D106" s="88"/>
      <c r="E106" s="89"/>
      <c r="F106" s="89"/>
      <c r="G106" s="89"/>
      <c r="H106" s="89"/>
      <c r="I106" s="56"/>
    </row>
    <row r="107" spans="1:9">
      <c r="B107" s="88"/>
      <c r="C107" s="88"/>
      <c r="D107" s="88"/>
      <c r="E107" s="89"/>
      <c r="F107" s="89"/>
      <c r="G107" s="89"/>
      <c r="H107" s="89"/>
      <c r="I107" s="56"/>
    </row>
    <row r="108" spans="1:9">
      <c r="B108" s="88"/>
      <c r="C108" s="88"/>
      <c r="D108" s="88"/>
      <c r="E108" s="89"/>
      <c r="F108" s="89"/>
      <c r="G108" s="89"/>
      <c r="H108" s="89"/>
      <c r="I108" s="56"/>
    </row>
    <row r="109" spans="1:9">
      <c r="B109" s="37"/>
      <c r="C109" s="37"/>
      <c r="D109" s="37"/>
      <c r="E109" s="37"/>
      <c r="F109" s="37"/>
      <c r="G109" s="37"/>
      <c r="H109" s="37"/>
      <c r="I109" s="82"/>
    </row>
    <row r="110" spans="1:9">
      <c r="A110" s="22" t="s">
        <v>54</v>
      </c>
      <c r="B110" s="23"/>
      <c r="C110" s="23"/>
      <c r="D110" s="23"/>
      <c r="E110" s="23"/>
      <c r="F110" s="23"/>
      <c r="G110" s="23"/>
      <c r="H110" s="23"/>
      <c r="I110" s="23"/>
    </row>
    <row r="111" spans="1:9">
      <c r="A111" s="23"/>
      <c r="B111" s="482" t="s">
        <v>58</v>
      </c>
      <c r="C111" s="482"/>
      <c r="D111" s="473" t="s">
        <v>45</v>
      </c>
      <c r="E111" s="473"/>
      <c r="F111" s="473" t="s">
        <v>46</v>
      </c>
      <c r="G111" s="473"/>
      <c r="H111" s="473" t="s">
        <v>20</v>
      </c>
      <c r="I111" s="473"/>
    </row>
    <row r="112" spans="1:9">
      <c r="A112" s="23"/>
      <c r="B112" s="482"/>
      <c r="C112" s="482"/>
      <c r="D112" s="73" t="s">
        <v>55</v>
      </c>
      <c r="E112" s="73" t="s">
        <v>56</v>
      </c>
      <c r="F112" s="73" t="s">
        <v>55</v>
      </c>
      <c r="G112" s="73" t="s">
        <v>56</v>
      </c>
      <c r="H112" s="73" t="s">
        <v>55</v>
      </c>
      <c r="I112" s="73" t="s">
        <v>56</v>
      </c>
    </row>
    <row r="113" spans="1:9">
      <c r="A113" s="23"/>
      <c r="B113" s="506" t="s">
        <v>57</v>
      </c>
      <c r="C113" s="506"/>
      <c r="D113" s="131">
        <v>28</v>
      </c>
      <c r="E113" s="139">
        <v>249725</v>
      </c>
      <c r="F113" s="138">
        <v>21</v>
      </c>
      <c r="G113" s="139">
        <v>164523</v>
      </c>
      <c r="H113" s="138">
        <v>49</v>
      </c>
      <c r="I113" s="139">
        <v>414248</v>
      </c>
    </row>
    <row r="114" spans="1:9">
      <c r="A114" s="23"/>
      <c r="B114" s="506" t="s">
        <v>35</v>
      </c>
      <c r="C114" s="506"/>
      <c r="D114" s="119">
        <v>27</v>
      </c>
      <c r="E114" s="140">
        <v>544116</v>
      </c>
      <c r="F114" s="131">
        <v>22</v>
      </c>
      <c r="G114" s="141">
        <v>338974</v>
      </c>
      <c r="H114" s="138">
        <v>49</v>
      </c>
      <c r="I114" s="140">
        <v>883090</v>
      </c>
    </row>
    <row r="115" spans="1:9">
      <c r="A115" s="23"/>
      <c r="B115" s="23"/>
      <c r="C115" s="23"/>
      <c r="D115" s="24"/>
      <c r="E115" s="23"/>
      <c r="F115" s="23"/>
      <c r="G115" s="23"/>
      <c r="H115" s="25"/>
      <c r="I115" s="25"/>
    </row>
    <row r="116" spans="1:9">
      <c r="A116" s="22" t="s">
        <v>59</v>
      </c>
      <c r="B116" s="23"/>
      <c r="C116" s="23"/>
      <c r="D116" s="23"/>
      <c r="E116" s="23"/>
      <c r="F116" s="23"/>
      <c r="G116" s="23"/>
      <c r="H116" s="25"/>
      <c r="I116" s="25"/>
    </row>
    <row r="117" spans="1:9" ht="25.8">
      <c r="A117" s="23"/>
      <c r="B117" s="124" t="s">
        <v>58</v>
      </c>
      <c r="C117" s="74"/>
      <c r="D117" s="75" t="s">
        <v>60</v>
      </c>
      <c r="E117" s="524" t="s">
        <v>61</v>
      </c>
      <c r="F117" s="524"/>
      <c r="G117" s="28" t="s">
        <v>62</v>
      </c>
      <c r="H117" s="525" t="s">
        <v>63</v>
      </c>
      <c r="I117" s="526"/>
    </row>
    <row r="118" spans="1:9" ht="14.25" customHeight="1">
      <c r="A118" s="23"/>
      <c r="B118" s="529" t="s">
        <v>57</v>
      </c>
      <c r="C118" s="530"/>
      <c r="D118" s="142">
        <v>49</v>
      </c>
      <c r="E118" s="527">
        <v>414248</v>
      </c>
      <c r="F118" s="528"/>
      <c r="G118" s="119">
        <v>49</v>
      </c>
      <c r="H118" s="531" t="s">
        <v>288</v>
      </c>
      <c r="I118" s="531"/>
    </row>
    <row r="119" spans="1:9">
      <c r="A119" s="23"/>
      <c r="B119" s="529" t="s">
        <v>35</v>
      </c>
      <c r="C119" s="530"/>
      <c r="D119" s="142">
        <v>49</v>
      </c>
      <c r="E119" s="527">
        <v>883090</v>
      </c>
      <c r="F119" s="528"/>
      <c r="G119" s="119">
        <v>49</v>
      </c>
      <c r="H119" s="531" t="s">
        <v>288</v>
      </c>
      <c r="I119" s="531"/>
    </row>
    <row r="120" spans="1:9">
      <c r="B120" s="23"/>
      <c r="C120" s="23"/>
      <c r="D120" s="23"/>
      <c r="E120" s="23"/>
      <c r="F120" s="23"/>
      <c r="G120" s="23"/>
      <c r="H120" s="23"/>
      <c r="I120" s="23"/>
    </row>
    <row r="121" spans="1:9">
      <c r="B121" s="37"/>
      <c r="C121" s="37"/>
      <c r="D121" s="37"/>
      <c r="E121" s="37"/>
      <c r="F121" s="37"/>
      <c r="G121" s="37"/>
      <c r="H121" s="37"/>
      <c r="I121" s="37"/>
    </row>
    <row r="122" spans="1:9">
      <c r="B122" s="23"/>
      <c r="C122" s="23"/>
      <c r="D122" s="23"/>
      <c r="E122" s="23"/>
      <c r="F122" s="23"/>
      <c r="G122" s="23"/>
      <c r="H122" s="37"/>
      <c r="I122" s="37"/>
    </row>
    <row r="123" spans="1:9">
      <c r="A123" s="22" t="s">
        <v>68</v>
      </c>
      <c r="B123" s="90"/>
      <c r="C123" s="23"/>
      <c r="D123" s="23"/>
      <c r="E123" s="23"/>
      <c r="F123" s="23"/>
      <c r="G123" s="23"/>
      <c r="H123" s="37"/>
      <c r="I123" s="37"/>
    </row>
    <row r="124" spans="1:9">
      <c r="B124" s="23"/>
      <c r="C124" s="23"/>
      <c r="D124" s="23"/>
      <c r="E124" s="23"/>
      <c r="F124" s="23"/>
      <c r="G124" s="23"/>
      <c r="H124" s="37"/>
      <c r="I124" s="37"/>
    </row>
    <row r="125" spans="1:9">
      <c r="B125" s="520" t="s">
        <v>292</v>
      </c>
      <c r="C125" s="520"/>
      <c r="D125" s="520"/>
      <c r="E125" s="520"/>
      <c r="F125" s="520"/>
      <c r="G125" s="520"/>
      <c r="H125" s="37"/>
      <c r="I125" s="37"/>
    </row>
    <row r="126" spans="1:9" ht="18.75" customHeight="1">
      <c r="B126" s="520" t="s">
        <v>221</v>
      </c>
      <c r="C126" s="520"/>
      <c r="D126" s="520"/>
      <c r="E126" s="520"/>
      <c r="F126" s="520"/>
      <c r="G126" s="520"/>
      <c r="H126" s="37"/>
      <c r="I126" s="37"/>
    </row>
    <row r="127" spans="1:9" ht="20.25" customHeight="1">
      <c r="B127" s="518" t="s">
        <v>198</v>
      </c>
      <c r="C127" s="518"/>
      <c r="D127" s="518"/>
      <c r="E127" s="518"/>
      <c r="F127" s="518"/>
      <c r="G127" s="518"/>
      <c r="H127" s="37"/>
      <c r="I127" s="37"/>
    </row>
    <row r="128" spans="1:9">
      <c r="B128" s="519" t="s">
        <v>180</v>
      </c>
      <c r="C128" s="520"/>
      <c r="D128" s="520"/>
      <c r="E128" s="520"/>
      <c r="F128" s="520"/>
      <c r="G128" s="520"/>
      <c r="H128" s="37"/>
      <c r="I128" s="37"/>
    </row>
    <row r="129" spans="1:9">
      <c r="B129" s="519" t="s">
        <v>291</v>
      </c>
      <c r="C129" s="520"/>
      <c r="D129" s="520"/>
      <c r="E129" s="520"/>
      <c r="F129" s="520"/>
      <c r="G129" s="520"/>
      <c r="H129" s="37"/>
      <c r="I129" s="37"/>
    </row>
    <row r="130" spans="1:9">
      <c r="A130" s="1" t="s">
        <v>70</v>
      </c>
      <c r="B130" s="29"/>
      <c r="C130" s="23"/>
      <c r="D130" s="23"/>
      <c r="E130" s="23"/>
      <c r="F130" s="23" t="s">
        <v>289</v>
      </c>
      <c r="G130" s="23"/>
      <c r="H130" s="37"/>
      <c r="I130" s="37"/>
    </row>
    <row r="131" spans="1:9">
      <c r="B131" s="23"/>
      <c r="C131" s="23"/>
      <c r="D131" s="23"/>
      <c r="E131" s="23"/>
      <c r="F131" s="23"/>
      <c r="G131" s="23"/>
      <c r="H131" s="37"/>
      <c r="I131" s="37"/>
    </row>
    <row r="132" spans="1:9" ht="22.5" customHeight="1">
      <c r="B132" s="23" t="s">
        <v>176</v>
      </c>
      <c r="C132" s="23" t="s">
        <v>290</v>
      </c>
      <c r="D132" s="23"/>
      <c r="E132" s="23"/>
      <c r="F132" s="23" t="s">
        <v>76</v>
      </c>
      <c r="G132" s="23"/>
      <c r="H132" s="37"/>
      <c r="I132" s="37"/>
    </row>
    <row r="133" spans="1:9">
      <c r="B133" s="23"/>
      <c r="C133" s="23"/>
      <c r="D133" s="23"/>
      <c r="E133" s="23"/>
      <c r="F133" s="23"/>
      <c r="G133" s="23"/>
      <c r="H133" s="37"/>
      <c r="I133" s="37"/>
    </row>
    <row r="134" spans="1:9">
      <c r="B134" s="37"/>
      <c r="C134" s="37"/>
      <c r="D134" s="37"/>
      <c r="E134" s="37"/>
      <c r="F134" s="37"/>
      <c r="G134" s="37"/>
      <c r="H134" s="37"/>
      <c r="I134" s="37"/>
    </row>
    <row r="135" spans="1:9">
      <c r="B135" s="37"/>
      <c r="C135" s="37"/>
      <c r="D135" s="37"/>
      <c r="E135" s="37"/>
      <c r="F135" s="37"/>
      <c r="G135" s="37"/>
      <c r="H135" s="37"/>
      <c r="I135" s="37"/>
    </row>
    <row r="136" spans="1:9">
      <c r="B136" s="37"/>
      <c r="C136" s="37"/>
      <c r="D136" s="37"/>
      <c r="E136" s="37"/>
      <c r="F136" s="37"/>
      <c r="G136" s="37"/>
      <c r="H136" s="37"/>
      <c r="I136" s="37"/>
    </row>
    <row r="137" spans="1:9">
      <c r="B137" s="37"/>
      <c r="C137" s="37"/>
      <c r="D137" s="37"/>
      <c r="E137" s="37"/>
      <c r="F137" s="37"/>
      <c r="G137" s="37"/>
      <c r="H137" s="37"/>
      <c r="I137" s="37"/>
    </row>
    <row r="138" spans="1:9">
      <c r="B138" s="37"/>
      <c r="C138" s="37"/>
      <c r="D138" s="37"/>
      <c r="E138" s="37"/>
      <c r="F138" s="37"/>
      <c r="G138" s="37"/>
      <c r="H138" s="37"/>
      <c r="I138" s="37"/>
    </row>
    <row r="139" spans="1:9">
      <c r="B139" s="37"/>
      <c r="C139" s="37"/>
      <c r="D139" s="37"/>
      <c r="E139" s="37"/>
      <c r="F139" s="37"/>
      <c r="G139" s="37"/>
      <c r="H139" s="37"/>
      <c r="I139" s="37"/>
    </row>
    <row r="140" spans="1:9">
      <c r="B140" s="37"/>
      <c r="C140" s="37"/>
      <c r="D140" s="37"/>
      <c r="E140" s="37"/>
      <c r="F140" s="37"/>
      <c r="G140" s="37"/>
      <c r="H140" s="37"/>
      <c r="I140" s="37"/>
    </row>
    <row r="141" spans="1:9">
      <c r="B141" s="37"/>
      <c r="C141" s="37"/>
      <c r="D141" s="37"/>
      <c r="E141" s="37"/>
      <c r="F141" s="37"/>
      <c r="G141" s="37"/>
      <c r="H141" s="37"/>
      <c r="I141" s="37"/>
    </row>
    <row r="142" spans="1:9">
      <c r="B142" s="37"/>
      <c r="C142" s="37"/>
      <c r="D142" s="37"/>
      <c r="E142" s="37"/>
      <c r="F142" s="37"/>
      <c r="G142" s="37"/>
      <c r="H142" s="37"/>
      <c r="I142" s="37"/>
    </row>
    <row r="143" spans="1:9">
      <c r="B143" s="37"/>
      <c r="C143" s="37"/>
      <c r="D143" s="37"/>
      <c r="E143" s="37"/>
      <c r="F143" s="37"/>
      <c r="G143" s="37"/>
      <c r="H143" s="37"/>
      <c r="I143" s="37"/>
    </row>
    <row r="144" spans="1:9">
      <c r="B144" s="37"/>
      <c r="C144" s="37"/>
      <c r="D144" s="37"/>
      <c r="E144" s="37"/>
      <c r="F144" s="37"/>
      <c r="G144" s="37"/>
      <c r="H144" s="37"/>
      <c r="I144" s="37"/>
    </row>
    <row r="145" spans="2:9">
      <c r="B145" s="37"/>
      <c r="C145" s="37"/>
      <c r="D145" s="37"/>
      <c r="E145" s="37"/>
      <c r="F145" s="37"/>
      <c r="G145" s="37"/>
      <c r="H145" s="37"/>
      <c r="I145" s="37"/>
    </row>
    <row r="146" spans="2:9">
      <c r="B146" s="37"/>
      <c r="C146" s="37"/>
      <c r="D146" s="37"/>
      <c r="E146" s="37"/>
      <c r="F146" s="37"/>
      <c r="G146" s="37"/>
      <c r="H146" s="37"/>
      <c r="I146" s="37"/>
    </row>
    <row r="147" spans="2:9">
      <c r="B147" s="37"/>
      <c r="C147" s="37"/>
      <c r="D147" s="37"/>
      <c r="E147" s="37"/>
      <c r="F147" s="37"/>
      <c r="G147" s="37"/>
      <c r="H147" s="37"/>
      <c r="I147" s="37"/>
    </row>
    <row r="148" spans="2:9">
      <c r="B148" s="37"/>
      <c r="C148" s="37"/>
      <c r="D148" s="37"/>
      <c r="E148" s="37"/>
      <c r="F148" s="37"/>
      <c r="G148" s="37"/>
      <c r="H148" s="37"/>
      <c r="I148" s="37"/>
    </row>
    <row r="149" spans="2:9">
      <c r="B149" s="37"/>
      <c r="C149" s="37"/>
      <c r="D149" s="37"/>
      <c r="E149" s="37"/>
      <c r="F149" s="37"/>
      <c r="G149" s="37"/>
      <c r="H149" s="37"/>
      <c r="I149" s="37"/>
    </row>
    <row r="150" spans="2:9">
      <c r="B150" s="37"/>
      <c r="C150" s="37"/>
      <c r="D150" s="37"/>
      <c r="E150" s="37"/>
      <c r="F150" s="37"/>
      <c r="G150" s="37"/>
      <c r="H150" s="37"/>
      <c r="I150" s="37"/>
    </row>
    <row r="151" spans="2:9">
      <c r="B151" s="37"/>
      <c r="C151" s="37"/>
      <c r="D151" s="37"/>
      <c r="E151" s="37"/>
      <c r="F151" s="37"/>
      <c r="G151" s="37"/>
      <c r="H151" s="37"/>
      <c r="I151" s="37"/>
    </row>
    <row r="152" spans="2:9">
      <c r="B152" s="37"/>
      <c r="C152" s="37"/>
      <c r="D152" s="37"/>
      <c r="E152" s="37"/>
      <c r="F152" s="37"/>
      <c r="G152" s="37"/>
      <c r="H152" s="37"/>
      <c r="I152" s="37"/>
    </row>
  </sheetData>
  <mergeCells count="119">
    <mergeCell ref="B126:G126"/>
    <mergeCell ref="B97:D97"/>
    <mergeCell ref="B98:D98"/>
    <mergeCell ref="E96:F96"/>
    <mergeCell ref="G96:H96"/>
    <mergeCell ref="E97:F97"/>
    <mergeCell ref="G97:H97"/>
    <mergeCell ref="E98:F98"/>
    <mergeCell ref="G98:H98"/>
    <mergeCell ref="B96:D96"/>
    <mergeCell ref="B127:G127"/>
    <mergeCell ref="B128:G128"/>
    <mergeCell ref="B129:G129"/>
    <mergeCell ref="C1:H1"/>
    <mergeCell ref="H5:I5"/>
    <mergeCell ref="E117:F117"/>
    <mergeCell ref="H117:I117"/>
    <mergeCell ref="E118:F118"/>
    <mergeCell ref="E119:F119"/>
    <mergeCell ref="B118:C118"/>
    <mergeCell ref="B119:C119"/>
    <mergeCell ref="H118:I118"/>
    <mergeCell ref="H119:I119"/>
    <mergeCell ref="B113:C113"/>
    <mergeCell ref="B114:C114"/>
    <mergeCell ref="B111:C112"/>
    <mergeCell ref="D111:E111"/>
    <mergeCell ref="F111:G111"/>
    <mergeCell ref="H111:I111"/>
    <mergeCell ref="B87:D87"/>
    <mergeCell ref="B91:D91"/>
    <mergeCell ref="B88:D88"/>
    <mergeCell ref="B92:D92"/>
    <mergeCell ref="B125:G125"/>
    <mergeCell ref="B71:D71"/>
    <mergeCell ref="B70:D70"/>
    <mergeCell ref="B84:D85"/>
    <mergeCell ref="E84:F84"/>
    <mergeCell ref="G84:H84"/>
    <mergeCell ref="B72:D72"/>
    <mergeCell ref="B78:D78"/>
    <mergeCell ref="B79:D79"/>
    <mergeCell ref="B80:D80"/>
    <mergeCell ref="B76:D76"/>
    <mergeCell ref="B77:D77"/>
    <mergeCell ref="B75:D75"/>
    <mergeCell ref="B73:D73"/>
    <mergeCell ref="B74:D74"/>
    <mergeCell ref="B81:D81"/>
    <mergeCell ref="B82:D82"/>
    <mergeCell ref="B63:D63"/>
    <mergeCell ref="E49:F49"/>
    <mergeCell ref="B43:E43"/>
    <mergeCell ref="B41:E41"/>
    <mergeCell ref="B23:E23"/>
    <mergeCell ref="H26:I26"/>
    <mergeCell ref="B64:D64"/>
    <mergeCell ref="E68:F68"/>
    <mergeCell ref="G68:H68"/>
    <mergeCell ref="B68:D69"/>
    <mergeCell ref="B57:D57"/>
    <mergeCell ref="B58:D58"/>
    <mergeCell ref="B61:D62"/>
    <mergeCell ref="E61:F61"/>
    <mergeCell ref="G49:I49"/>
    <mergeCell ref="G55:I55"/>
    <mergeCell ref="G61:I61"/>
    <mergeCell ref="B49:D50"/>
    <mergeCell ref="B51:D51"/>
    <mergeCell ref="B52:D52"/>
    <mergeCell ref="B55:D56"/>
    <mergeCell ref="E55:F55"/>
    <mergeCell ref="B42:E42"/>
    <mergeCell ref="B38:E38"/>
    <mergeCell ref="C3:D3"/>
    <mergeCell ref="G3:H3"/>
    <mergeCell ref="H18:I18"/>
    <mergeCell ref="B14:E14"/>
    <mergeCell ref="B15:E15"/>
    <mergeCell ref="B18:E18"/>
    <mergeCell ref="F18:G18"/>
    <mergeCell ref="F14:G14"/>
    <mergeCell ref="H14:I14"/>
    <mergeCell ref="F15:G15"/>
    <mergeCell ref="H15:I15"/>
    <mergeCell ref="A5:D5"/>
    <mergeCell ref="F26:G26"/>
    <mergeCell ref="F23:G23"/>
    <mergeCell ref="H23:I23"/>
    <mergeCell ref="F22:G22"/>
    <mergeCell ref="H22:I22"/>
    <mergeCell ref="F21:G21"/>
    <mergeCell ref="H21:I21"/>
    <mergeCell ref="B19:E19"/>
    <mergeCell ref="F19:G19"/>
    <mergeCell ref="B94:D94"/>
    <mergeCell ref="B86:D86"/>
    <mergeCell ref="B20:E20"/>
    <mergeCell ref="B16:E17"/>
    <mergeCell ref="F16:G17"/>
    <mergeCell ref="H16:I17"/>
    <mergeCell ref="B89:D89"/>
    <mergeCell ref="B90:D90"/>
    <mergeCell ref="B93:D93"/>
    <mergeCell ref="H19:I19"/>
    <mergeCell ref="H20:I20"/>
    <mergeCell ref="B21:E21"/>
    <mergeCell ref="B39:E39"/>
    <mergeCell ref="B33:C33"/>
    <mergeCell ref="B34:C34"/>
    <mergeCell ref="B40:E40"/>
    <mergeCell ref="B32:C32"/>
    <mergeCell ref="B28:C28"/>
    <mergeCell ref="B29:C29"/>
    <mergeCell ref="B30:C30"/>
    <mergeCell ref="B22:E22"/>
    <mergeCell ref="B31:C31"/>
    <mergeCell ref="B26:C27"/>
    <mergeCell ref="D26:E26"/>
  </mergeCells>
  <pageMargins left="0.35416666666666702" right="0.6" top="0.75" bottom="0.75" header="0.3" footer="0.3"/>
  <pageSetup paperSize="9" scale="90" orientation="portrait" verticalDpi="4294967295" r:id="rId1"/>
  <headerFooter>
    <oddHeader>&amp;C&amp;"Arial,Regular"&amp;14&amp;K03+036JUBILEE LIFE INSURANCE COMPANY LTD&amp;R</oddHeader>
    <oddFooter>&amp;LNote: Private hospitals (if not specified otherwise) include both for-profit and NGO managed health facilities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Sheet1!$A$2:$A$3</xm:f>
          </x14:formula1>
          <xm:sqref>C3:D3</xm:sqref>
        </x14:dataValidation>
        <x14:dataValidation type="list" allowBlank="1" showInputMessage="1" showErrorMessage="1" xr:uid="{00000000-0002-0000-0000-000003000000}">
          <x14:formula1>
            <xm:f>Sheet1!$D$2:$D$6</xm:f>
          </x14:formula1>
          <xm:sqref>H5:I5</xm:sqref>
        </x14:dataValidation>
        <x14:dataValidation type="list" allowBlank="1" showInputMessage="1" showErrorMessage="1" xr:uid="{00000000-0002-0000-0000-000004000000}">
          <x14:formula1>
            <xm:f>Sheet1!$B$2:$B$6</xm:f>
          </x14:formula1>
          <xm:sqref>G3:H3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P111"/>
  <sheetViews>
    <sheetView topLeftCell="A48" workbookViewId="0">
      <selection activeCell="C80" sqref="C80:I80"/>
    </sheetView>
  </sheetViews>
  <sheetFormatPr defaultRowHeight="14.4"/>
  <cols>
    <col min="1" max="1" width="1.88671875" customWidth="1"/>
    <col min="2" max="2" width="7.44140625" customWidth="1"/>
    <col min="4" max="4" width="13.33203125" customWidth="1"/>
    <col min="5" max="5" width="14.33203125" customWidth="1"/>
    <col min="6" max="6" width="13.109375" customWidth="1"/>
    <col min="7" max="7" width="13.44140625" customWidth="1"/>
    <col min="8" max="8" width="23.109375" customWidth="1"/>
    <col min="9" max="9" width="12.44140625" customWidth="1"/>
    <col min="10" max="10" width="12.33203125" customWidth="1"/>
    <col min="11" max="11" width="12.88671875" customWidth="1"/>
  </cols>
  <sheetData>
    <row r="2" spans="2:11" ht="17.399999999999999">
      <c r="B2" s="549" t="s">
        <v>0</v>
      </c>
      <c r="C2" s="549"/>
      <c r="D2" s="549"/>
      <c r="E2" s="549"/>
      <c r="F2" s="549"/>
      <c r="G2" s="549"/>
      <c r="H2" s="549"/>
      <c r="I2" s="549"/>
      <c r="J2" s="549"/>
    </row>
    <row r="3" spans="2:11" ht="23.25" customHeight="1">
      <c r="B3" s="22"/>
      <c r="C3" s="22"/>
      <c r="D3" s="550" t="s">
        <v>105</v>
      </c>
      <c r="E3" s="550"/>
      <c r="F3" s="550"/>
      <c r="G3" s="550"/>
      <c r="H3" s="550"/>
      <c r="I3" s="550"/>
      <c r="J3" s="22"/>
    </row>
    <row r="4" spans="2:11">
      <c r="B4" s="22"/>
      <c r="C4" s="22"/>
      <c r="D4" s="22"/>
      <c r="E4" s="22"/>
      <c r="F4" s="22"/>
      <c r="G4" s="22"/>
      <c r="H4" s="22"/>
      <c r="I4" s="22"/>
      <c r="J4" s="22"/>
    </row>
    <row r="5" spans="2:11" ht="21.75" customHeight="1">
      <c r="B5" s="26" t="s">
        <v>106</v>
      </c>
      <c r="C5" s="97"/>
      <c r="D5" s="97"/>
      <c r="E5" s="544" t="s">
        <v>107</v>
      </c>
      <c r="F5" s="551"/>
      <c r="G5" s="551"/>
      <c r="H5" s="551"/>
      <c r="I5" s="552"/>
      <c r="J5" s="42"/>
      <c r="K5" s="98"/>
    </row>
    <row r="6" spans="2:11">
      <c r="B6" s="40"/>
      <c r="C6" s="40"/>
      <c r="D6" s="40"/>
      <c r="E6" s="99"/>
      <c r="F6" s="99"/>
      <c r="G6" s="99"/>
      <c r="H6" s="99"/>
      <c r="I6" s="99"/>
      <c r="J6" s="23"/>
      <c r="K6" s="98"/>
    </row>
    <row r="7" spans="2:11" ht="22.5" customHeight="1">
      <c r="B7" s="100" t="s">
        <v>108</v>
      </c>
      <c r="C7" s="101"/>
      <c r="D7" s="101"/>
      <c r="E7" s="102"/>
      <c r="F7" s="102"/>
      <c r="G7" s="96" t="s">
        <v>293</v>
      </c>
      <c r="H7" s="102"/>
      <c r="I7" s="103"/>
      <c r="J7" s="23"/>
      <c r="K7" s="98"/>
    </row>
    <row r="8" spans="2:11">
      <c r="B8" s="23"/>
      <c r="C8" s="23"/>
      <c r="D8" s="23"/>
      <c r="E8" s="23"/>
      <c r="F8" s="23"/>
      <c r="G8" s="23"/>
      <c r="H8" s="23"/>
      <c r="I8" s="23"/>
      <c r="J8" s="23"/>
      <c r="K8" s="98"/>
    </row>
    <row r="9" spans="2:11">
      <c r="B9" s="100" t="s">
        <v>103</v>
      </c>
      <c r="C9" s="101"/>
      <c r="D9" s="553" t="s">
        <v>3</v>
      </c>
      <c r="E9" s="554"/>
      <c r="F9" s="23"/>
      <c r="G9" s="100" t="s">
        <v>109</v>
      </c>
      <c r="H9" s="97" t="s">
        <v>8</v>
      </c>
      <c r="I9" s="104"/>
      <c r="J9" s="105"/>
      <c r="K9" s="98"/>
    </row>
    <row r="10" spans="2:11">
      <c r="B10" s="23"/>
      <c r="C10" s="23"/>
      <c r="D10" s="23"/>
      <c r="E10" s="23"/>
      <c r="F10" s="23"/>
      <c r="G10" s="23"/>
      <c r="H10" s="23"/>
      <c r="I10" s="23"/>
      <c r="J10" s="40"/>
      <c r="K10" s="98"/>
    </row>
    <row r="11" spans="2:11">
      <c r="B11" s="508" t="s">
        <v>276</v>
      </c>
      <c r="C11" s="509"/>
      <c r="D11" s="509"/>
      <c r="E11" s="510"/>
      <c r="F11" s="23"/>
      <c r="G11" s="100" t="s">
        <v>9</v>
      </c>
      <c r="H11" s="101">
        <v>2018</v>
      </c>
      <c r="I11" s="106"/>
      <c r="J11" s="40"/>
      <c r="K11" s="98"/>
    </row>
    <row r="12" spans="2:11">
      <c r="B12" s="22"/>
      <c r="C12" s="22"/>
      <c r="D12" s="22"/>
      <c r="E12" s="22"/>
      <c r="F12" s="22"/>
      <c r="G12" s="22"/>
      <c r="H12" s="22"/>
      <c r="I12" s="22"/>
      <c r="J12" s="22"/>
    </row>
    <row r="13" spans="2:11">
      <c r="B13" s="23" t="s">
        <v>10</v>
      </c>
      <c r="C13" s="23"/>
      <c r="D13" s="23"/>
      <c r="E13" s="23"/>
      <c r="F13" s="23"/>
      <c r="G13" s="23"/>
      <c r="H13" s="23"/>
      <c r="I13" s="23"/>
      <c r="J13" s="23"/>
    </row>
    <row r="14" spans="2:11">
      <c r="B14" s="23" t="s">
        <v>216</v>
      </c>
      <c r="C14" s="23" t="s">
        <v>222</v>
      </c>
      <c r="D14" s="23"/>
      <c r="E14" s="23" t="s">
        <v>176</v>
      </c>
      <c r="F14" s="23" t="s">
        <v>277</v>
      </c>
      <c r="G14" s="23"/>
      <c r="H14" s="23" t="s">
        <v>215</v>
      </c>
      <c r="I14" s="23"/>
      <c r="J14" s="23"/>
    </row>
    <row r="15" spans="2:11">
      <c r="B15" s="23"/>
      <c r="C15" s="23"/>
      <c r="D15" s="23"/>
      <c r="E15" s="23"/>
      <c r="F15" s="23"/>
      <c r="G15" s="23"/>
      <c r="H15" s="23"/>
      <c r="I15" s="23"/>
      <c r="J15" s="23"/>
    </row>
    <row r="16" spans="2:11">
      <c r="B16" s="23" t="s">
        <v>177</v>
      </c>
      <c r="C16" s="23"/>
      <c r="D16" s="38">
        <v>43140</v>
      </c>
      <c r="E16" s="23"/>
      <c r="F16" s="23"/>
      <c r="G16" s="23"/>
      <c r="H16" s="23"/>
      <c r="I16" s="23"/>
      <c r="J16" s="23"/>
    </row>
    <row r="17" spans="2:16" ht="15" thickBot="1">
      <c r="B17" s="41"/>
      <c r="C17" s="41"/>
      <c r="D17" s="41"/>
      <c r="E17" s="41"/>
      <c r="F17" s="41"/>
      <c r="G17" s="41"/>
      <c r="H17" s="41"/>
      <c r="I17" s="41"/>
      <c r="J17" s="41"/>
    </row>
    <row r="18" spans="2:16" ht="15" thickTop="1">
      <c r="B18" s="23"/>
      <c r="C18" s="23"/>
      <c r="D18" s="23"/>
      <c r="E18" s="23"/>
      <c r="F18" s="23"/>
      <c r="G18" s="23"/>
      <c r="H18" s="23"/>
      <c r="I18" s="23"/>
      <c r="J18" s="23"/>
    </row>
    <row r="19" spans="2:16" ht="17.25" customHeight="1">
      <c r="B19" s="42" t="s">
        <v>110</v>
      </c>
      <c r="C19" s="42"/>
      <c r="D19" s="42"/>
      <c r="E19" s="42"/>
      <c r="F19" s="23"/>
      <c r="G19" s="23"/>
      <c r="H19" s="23"/>
      <c r="I19" s="23"/>
      <c r="J19" s="23"/>
      <c r="K19" s="59"/>
      <c r="L19" s="59"/>
      <c r="M19" s="59"/>
      <c r="N19" s="59"/>
      <c r="O19" s="59"/>
    </row>
    <row r="20" spans="2:16">
      <c r="B20" s="23"/>
      <c r="C20" s="60" t="s">
        <v>111</v>
      </c>
      <c r="D20" s="61"/>
      <c r="E20" s="61"/>
      <c r="F20" s="61"/>
      <c r="G20" s="62"/>
      <c r="H20" s="545">
        <v>406</v>
      </c>
      <c r="I20" s="546"/>
      <c r="J20" s="95"/>
      <c r="K20" s="57"/>
      <c r="L20" s="57"/>
      <c r="M20" s="57"/>
      <c r="N20" s="57"/>
      <c r="O20" s="57"/>
      <c r="P20" s="17"/>
    </row>
    <row r="21" spans="2:16">
      <c r="B21" s="23"/>
      <c r="C21" s="60" t="s">
        <v>112</v>
      </c>
      <c r="D21" s="61"/>
      <c r="E21" s="61"/>
      <c r="F21" s="61"/>
      <c r="G21" s="62"/>
      <c r="H21" s="121">
        <v>3680</v>
      </c>
      <c r="I21" s="122"/>
      <c r="J21" s="77"/>
      <c r="K21" s="57"/>
      <c r="L21" s="57"/>
      <c r="M21" s="57"/>
      <c r="N21" s="57"/>
      <c r="O21" s="57"/>
      <c r="P21" s="17"/>
    </row>
    <row r="22" spans="2:16">
      <c r="B22" s="23"/>
      <c r="C22" s="60" t="s">
        <v>195</v>
      </c>
      <c r="D22" s="61"/>
      <c r="E22" s="61"/>
      <c r="F22" s="61"/>
      <c r="G22" s="62"/>
      <c r="H22" s="547">
        <v>12180</v>
      </c>
      <c r="I22" s="548"/>
      <c r="J22" s="77"/>
      <c r="K22" s="57"/>
      <c r="L22" s="57"/>
      <c r="M22" s="57"/>
      <c r="N22" s="57"/>
      <c r="O22" s="57"/>
      <c r="P22" s="17"/>
    </row>
    <row r="23" spans="2:16">
      <c r="B23" s="23"/>
      <c r="C23" s="60" t="s">
        <v>113</v>
      </c>
      <c r="D23" s="61"/>
      <c r="E23" s="61"/>
      <c r="F23" s="61"/>
      <c r="G23" s="62"/>
      <c r="H23" s="541">
        <v>8743</v>
      </c>
      <c r="I23" s="542"/>
      <c r="J23" s="63"/>
      <c r="K23" s="129"/>
      <c r="L23" s="57"/>
      <c r="M23" s="57"/>
      <c r="N23" s="57"/>
      <c r="O23" s="57"/>
      <c r="P23" s="17"/>
    </row>
    <row r="24" spans="2:16">
      <c r="B24" s="23"/>
      <c r="C24" s="60" t="s">
        <v>196</v>
      </c>
      <c r="D24" s="61"/>
      <c r="E24" s="61"/>
      <c r="F24" s="61"/>
      <c r="G24" s="62"/>
      <c r="H24" s="229">
        <f>H23/H21*100</f>
        <v>237.58152173913044</v>
      </c>
      <c r="I24" s="230"/>
      <c r="J24" s="63"/>
      <c r="K24" s="57"/>
      <c r="L24" s="57"/>
      <c r="M24" s="57"/>
      <c r="N24" s="57"/>
      <c r="O24" s="57"/>
      <c r="P24" s="17"/>
    </row>
    <row r="25" spans="2:16">
      <c r="B25" s="23"/>
      <c r="C25" s="60" t="s">
        <v>114</v>
      </c>
      <c r="D25" s="61"/>
      <c r="E25" s="61"/>
      <c r="F25" s="61"/>
      <c r="G25" s="62"/>
      <c r="H25" s="541">
        <v>98</v>
      </c>
      <c r="I25" s="542"/>
      <c r="J25" s="63"/>
      <c r="K25" s="57"/>
      <c r="L25" s="57"/>
      <c r="M25" s="57"/>
      <c r="N25" s="57"/>
      <c r="O25" s="57"/>
      <c r="P25" s="17"/>
    </row>
    <row r="26" spans="2:16">
      <c r="B26" s="23"/>
      <c r="C26" s="60" t="s">
        <v>115</v>
      </c>
      <c r="D26" s="61"/>
      <c r="E26" s="61"/>
      <c r="F26" s="61"/>
      <c r="G26" s="62"/>
      <c r="H26" s="541">
        <v>310</v>
      </c>
      <c r="I26" s="542"/>
      <c r="J26" s="63"/>
      <c r="K26" s="64"/>
      <c r="L26" s="65"/>
      <c r="M26" s="65"/>
      <c r="N26" s="57"/>
      <c r="O26" s="57"/>
      <c r="P26" s="17"/>
    </row>
    <row r="27" spans="2:16">
      <c r="B27" s="23"/>
      <c r="C27" s="60" t="s">
        <v>116</v>
      </c>
      <c r="D27" s="61"/>
      <c r="E27" s="61"/>
      <c r="F27" s="61"/>
      <c r="G27" s="62"/>
      <c r="H27" s="541">
        <f>H26/H25</f>
        <v>3.1632653061224492</v>
      </c>
      <c r="I27" s="542"/>
      <c r="J27" s="66"/>
      <c r="K27" s="67"/>
      <c r="L27" s="67"/>
      <c r="M27" s="67"/>
      <c r="N27" s="67"/>
      <c r="O27" s="67"/>
      <c r="P27" s="58"/>
    </row>
    <row r="28" spans="2:16">
      <c r="B28" s="23"/>
      <c r="C28" s="23"/>
      <c r="D28" s="23"/>
      <c r="E28" s="23"/>
      <c r="F28" s="23"/>
      <c r="G28" s="23"/>
      <c r="H28" s="23"/>
      <c r="I28" s="23"/>
      <c r="J28" s="23"/>
    </row>
    <row r="29" spans="2:16">
      <c r="B29" s="42" t="s">
        <v>117</v>
      </c>
      <c r="C29" s="23"/>
      <c r="D29" s="23"/>
      <c r="E29" s="23"/>
      <c r="F29" s="23"/>
      <c r="G29" s="23"/>
      <c r="H29" s="23"/>
      <c r="I29" s="23"/>
      <c r="J29" s="23"/>
    </row>
    <row r="30" spans="2:16">
      <c r="B30" s="23"/>
      <c r="C30" s="482" t="s">
        <v>24</v>
      </c>
      <c r="D30" s="544"/>
      <c r="E30" s="482" t="s">
        <v>118</v>
      </c>
      <c r="F30" s="482"/>
      <c r="G30" s="482" t="s">
        <v>119</v>
      </c>
      <c r="H30" s="482"/>
      <c r="I30" s="482" t="s">
        <v>20</v>
      </c>
      <c r="J30" s="482"/>
    </row>
    <row r="31" spans="2:16">
      <c r="B31" s="23"/>
      <c r="C31" s="482"/>
      <c r="D31" s="544"/>
      <c r="E31" s="19" t="s">
        <v>25</v>
      </c>
      <c r="F31" s="19" t="s">
        <v>26</v>
      </c>
      <c r="G31" s="19" t="s">
        <v>25</v>
      </c>
      <c r="H31" s="19" t="s">
        <v>26</v>
      </c>
      <c r="I31" s="19" t="s">
        <v>25</v>
      </c>
      <c r="J31" s="19" t="s">
        <v>26</v>
      </c>
    </row>
    <row r="32" spans="2:16">
      <c r="B32" s="23"/>
      <c r="C32" s="506" t="s">
        <v>120</v>
      </c>
      <c r="D32" s="555"/>
      <c r="E32" s="221">
        <f>-E320</f>
        <v>0</v>
      </c>
      <c r="F32" s="221">
        <v>0</v>
      </c>
      <c r="G32" s="221">
        <v>2</v>
      </c>
      <c r="H32" s="222">
        <v>4</v>
      </c>
      <c r="I32" s="138">
        <v>2</v>
      </c>
      <c r="J32" s="138">
        <v>4</v>
      </c>
      <c r="K32" s="133"/>
    </row>
    <row r="33" spans="2:11">
      <c r="B33" s="23"/>
      <c r="C33" s="506" t="s">
        <v>28</v>
      </c>
      <c r="D33" s="555"/>
      <c r="E33" s="221">
        <v>1</v>
      </c>
      <c r="F33" s="221">
        <v>1</v>
      </c>
      <c r="G33" s="221">
        <v>1</v>
      </c>
      <c r="H33" s="221">
        <f>-H330</f>
        <v>0</v>
      </c>
      <c r="I33" s="138">
        <v>2</v>
      </c>
      <c r="J33" s="138">
        <v>1</v>
      </c>
      <c r="K33" s="133"/>
    </row>
    <row r="34" spans="2:11">
      <c r="B34" s="23"/>
      <c r="C34" s="506" t="s">
        <v>29</v>
      </c>
      <c r="D34" s="555"/>
      <c r="E34" s="221">
        <v>1</v>
      </c>
      <c r="F34" s="221">
        <v>4</v>
      </c>
      <c r="G34" s="221">
        <v>2</v>
      </c>
      <c r="H34" s="138">
        <v>0</v>
      </c>
      <c r="I34" s="138">
        <v>3</v>
      </c>
      <c r="J34" s="138">
        <v>4</v>
      </c>
      <c r="K34" s="133"/>
    </row>
    <row r="35" spans="2:11">
      <c r="B35" s="23"/>
      <c r="C35" s="506" t="s">
        <v>121</v>
      </c>
      <c r="D35" s="555"/>
      <c r="E35" s="138">
        <v>7</v>
      </c>
      <c r="F35" s="138">
        <v>34</v>
      </c>
      <c r="G35" s="138">
        <v>9</v>
      </c>
      <c r="H35" s="138">
        <v>13</v>
      </c>
      <c r="I35" s="138">
        <v>16</v>
      </c>
      <c r="J35" s="138">
        <v>47</v>
      </c>
      <c r="K35" s="133"/>
    </row>
    <row r="36" spans="2:11">
      <c r="B36" s="23"/>
      <c r="C36" s="506" t="s">
        <v>32</v>
      </c>
      <c r="D36" s="555"/>
      <c r="E36" s="138">
        <v>1</v>
      </c>
      <c r="F36" s="138">
        <v>2</v>
      </c>
      <c r="G36" s="138">
        <v>1</v>
      </c>
      <c r="H36" s="138">
        <v>3</v>
      </c>
      <c r="I36" s="138">
        <v>2</v>
      </c>
      <c r="J36" s="138">
        <v>5</v>
      </c>
      <c r="K36" s="133"/>
    </row>
    <row r="37" spans="2:11">
      <c r="B37" s="23"/>
      <c r="C37" s="506" t="s">
        <v>31</v>
      </c>
      <c r="D37" s="555"/>
      <c r="E37" s="138">
        <v>0</v>
      </c>
      <c r="F37" s="138">
        <v>0</v>
      </c>
      <c r="G37" s="138">
        <v>3</v>
      </c>
      <c r="H37" s="138">
        <v>9</v>
      </c>
      <c r="I37" s="138">
        <v>3</v>
      </c>
      <c r="J37" s="138">
        <v>9</v>
      </c>
      <c r="K37" s="133"/>
    </row>
    <row r="38" spans="2:11">
      <c r="B38" s="23"/>
      <c r="C38" s="556" t="s">
        <v>122</v>
      </c>
      <c r="D38" s="557"/>
      <c r="E38" s="134">
        <f t="shared" ref="E38:J38" si="0">SUM(E32:E37)</f>
        <v>10</v>
      </c>
      <c r="F38" s="134">
        <f t="shared" si="0"/>
        <v>41</v>
      </c>
      <c r="G38" s="134">
        <f t="shared" si="0"/>
        <v>18</v>
      </c>
      <c r="H38" s="134">
        <f t="shared" si="0"/>
        <v>29</v>
      </c>
      <c r="I38" s="134">
        <f t="shared" si="0"/>
        <v>28</v>
      </c>
      <c r="J38" s="134">
        <f t="shared" si="0"/>
        <v>70</v>
      </c>
      <c r="K38" s="133"/>
    </row>
    <row r="39" spans="2:11">
      <c r="B39" s="23"/>
      <c r="C39" s="23"/>
      <c r="D39" s="23"/>
      <c r="E39" s="23"/>
      <c r="F39" s="23"/>
      <c r="G39" s="23"/>
      <c r="H39" s="23"/>
      <c r="I39" s="23"/>
      <c r="J39" s="23"/>
    </row>
    <row r="40" spans="2:11" ht="18.75" customHeight="1">
      <c r="B40" s="42" t="s">
        <v>123</v>
      </c>
      <c r="C40" s="23"/>
      <c r="D40" s="23"/>
      <c r="E40" s="23"/>
      <c r="F40" s="23"/>
      <c r="G40" s="23"/>
      <c r="H40" s="23"/>
      <c r="I40" s="23"/>
      <c r="J40" s="23"/>
    </row>
    <row r="41" spans="2:11" ht="21.75" customHeight="1">
      <c r="B41" s="23"/>
      <c r="C41" s="520" t="s">
        <v>124</v>
      </c>
      <c r="D41" s="520"/>
      <c r="E41" s="520"/>
      <c r="F41" s="520"/>
      <c r="G41" s="520" t="s">
        <v>125</v>
      </c>
      <c r="H41" s="520"/>
      <c r="I41" s="520"/>
      <c r="J41" s="520"/>
    </row>
    <row r="42" spans="2:11" ht="25.5" customHeight="1">
      <c r="B42" s="23"/>
      <c r="C42" s="482" t="s">
        <v>126</v>
      </c>
      <c r="D42" s="482"/>
      <c r="E42" s="482"/>
      <c r="F42" s="165" t="s">
        <v>127</v>
      </c>
      <c r="G42" s="482" t="s">
        <v>126</v>
      </c>
      <c r="H42" s="482"/>
      <c r="I42" s="482"/>
      <c r="J42" s="165" t="s">
        <v>127</v>
      </c>
    </row>
    <row r="43" spans="2:11" ht="12" customHeight="1">
      <c r="B43" s="23"/>
      <c r="C43" s="512" t="s">
        <v>223</v>
      </c>
      <c r="D43" s="513"/>
      <c r="E43" s="513"/>
      <c r="F43" s="92">
        <v>9</v>
      </c>
      <c r="G43" s="459" t="s">
        <v>283</v>
      </c>
      <c r="H43" s="459"/>
      <c r="I43" s="459"/>
      <c r="J43" s="226">
        <v>7</v>
      </c>
    </row>
    <row r="44" spans="2:11" ht="12" customHeight="1">
      <c r="B44" s="23"/>
      <c r="C44" s="511" t="s">
        <v>194</v>
      </c>
      <c r="D44" s="511"/>
      <c r="E44" s="511"/>
      <c r="F44" s="92">
        <v>5</v>
      </c>
      <c r="G44" s="459" t="s">
        <v>272</v>
      </c>
      <c r="H44" s="459"/>
      <c r="I44" s="459"/>
      <c r="J44" s="226">
        <v>7</v>
      </c>
    </row>
    <row r="45" spans="2:11" ht="12" customHeight="1">
      <c r="B45" s="23"/>
      <c r="C45" s="511" t="s">
        <v>224</v>
      </c>
      <c r="D45" s="511"/>
      <c r="E45" s="511"/>
      <c r="F45" s="92">
        <v>14</v>
      </c>
      <c r="G45" s="459" t="s">
        <v>230</v>
      </c>
      <c r="H45" s="459"/>
      <c r="I45" s="459"/>
      <c r="J45" s="226">
        <v>1</v>
      </c>
    </row>
    <row r="46" spans="2:11" ht="12" customHeight="1">
      <c r="B46" s="23"/>
      <c r="C46" s="511" t="s">
        <v>225</v>
      </c>
      <c r="D46" s="511"/>
      <c r="E46" s="511"/>
      <c r="F46" s="93">
        <v>4</v>
      </c>
      <c r="G46" s="472" t="s">
        <v>304</v>
      </c>
      <c r="H46" s="459"/>
      <c r="I46" s="459"/>
      <c r="J46" s="226">
        <v>4</v>
      </c>
    </row>
    <row r="47" spans="2:11" ht="12" customHeight="1">
      <c r="B47" s="23"/>
      <c r="C47" s="511" t="s">
        <v>226</v>
      </c>
      <c r="D47" s="511"/>
      <c r="E47" s="511"/>
      <c r="F47" s="94">
        <v>4</v>
      </c>
      <c r="G47" s="459" t="s">
        <v>231</v>
      </c>
      <c r="H47" s="459"/>
      <c r="I47" s="459"/>
      <c r="J47" s="226">
        <v>1</v>
      </c>
    </row>
    <row r="48" spans="2:11" ht="12" customHeight="1">
      <c r="B48" s="23"/>
      <c r="C48" s="511" t="s">
        <v>227</v>
      </c>
      <c r="D48" s="511"/>
      <c r="E48" s="511"/>
      <c r="F48" s="92">
        <v>6</v>
      </c>
      <c r="G48" s="459" t="s">
        <v>302</v>
      </c>
      <c r="H48" s="459"/>
      <c r="I48" s="459"/>
      <c r="J48" s="24">
        <v>3</v>
      </c>
    </row>
    <row r="49" spans="2:11" ht="12" customHeight="1">
      <c r="B49" s="23"/>
      <c r="C49" s="511" t="s">
        <v>278</v>
      </c>
      <c r="D49" s="511"/>
      <c r="E49" s="511"/>
      <c r="F49" s="92">
        <v>2</v>
      </c>
      <c r="G49" s="459" t="s">
        <v>299</v>
      </c>
      <c r="H49" s="459"/>
      <c r="I49" s="459"/>
      <c r="J49" s="227">
        <v>3</v>
      </c>
    </row>
    <row r="50" spans="2:11" ht="12" customHeight="1">
      <c r="B50" s="23"/>
      <c r="C50" s="511" t="s">
        <v>279</v>
      </c>
      <c r="D50" s="511"/>
      <c r="E50" s="511"/>
      <c r="F50" s="94">
        <v>2</v>
      </c>
      <c r="G50" s="473" t="s">
        <v>298</v>
      </c>
      <c r="H50" s="473"/>
      <c r="I50" s="473"/>
      <c r="J50" s="226">
        <v>2</v>
      </c>
    </row>
    <row r="51" spans="2:11" ht="12" customHeight="1">
      <c r="B51" s="23"/>
      <c r="C51" s="511" t="s">
        <v>229</v>
      </c>
      <c r="D51" s="511"/>
      <c r="E51" s="511"/>
      <c r="F51" s="92">
        <v>1</v>
      </c>
      <c r="G51" s="534" t="s">
        <v>297</v>
      </c>
      <c r="H51" s="535"/>
      <c r="I51" s="536"/>
      <c r="J51" s="227">
        <v>3</v>
      </c>
    </row>
    <row r="52" spans="2:11" ht="12" customHeight="1">
      <c r="B52" s="23"/>
      <c r="C52" s="514" t="s">
        <v>280</v>
      </c>
      <c r="D52" s="511"/>
      <c r="E52" s="511"/>
      <c r="F52" s="92">
        <v>1</v>
      </c>
      <c r="G52" s="534" t="s">
        <v>210</v>
      </c>
      <c r="H52" s="535"/>
      <c r="I52" s="536"/>
      <c r="J52" s="131">
        <v>1</v>
      </c>
    </row>
    <row r="53" spans="2:11" ht="12" customHeight="1">
      <c r="B53" s="23"/>
      <c r="C53" s="479" t="s">
        <v>281</v>
      </c>
      <c r="D53" s="480"/>
      <c r="E53" s="481"/>
      <c r="F53" s="228">
        <v>3</v>
      </c>
      <c r="G53" s="573" t="s">
        <v>192</v>
      </c>
      <c r="H53" s="574"/>
      <c r="I53" s="575"/>
      <c r="J53" s="131">
        <v>2</v>
      </c>
    </row>
    <row r="54" spans="2:11" ht="12" customHeight="1">
      <c r="B54" s="23"/>
      <c r="C54" s="507" t="s">
        <v>295</v>
      </c>
      <c r="D54" s="507"/>
      <c r="E54" s="507"/>
      <c r="F54" s="228">
        <v>1</v>
      </c>
      <c r="G54" s="534" t="s">
        <v>300</v>
      </c>
      <c r="H54" s="535"/>
      <c r="I54" s="536"/>
      <c r="J54" s="131">
        <v>2</v>
      </c>
      <c r="K54" s="179"/>
    </row>
    <row r="55" spans="2:11" ht="12" customHeight="1">
      <c r="B55" s="23"/>
      <c r="C55" s="572" t="s">
        <v>294</v>
      </c>
      <c r="D55" s="572"/>
      <c r="E55" s="572"/>
      <c r="F55" s="130">
        <v>1</v>
      </c>
      <c r="G55" s="569" t="s">
        <v>301</v>
      </c>
      <c r="H55" s="570"/>
      <c r="I55" s="571"/>
      <c r="J55" s="167">
        <v>3</v>
      </c>
    </row>
    <row r="56" spans="2:11" ht="12" customHeight="1">
      <c r="B56" s="23"/>
      <c r="C56" s="543" t="s">
        <v>296</v>
      </c>
      <c r="D56" s="543"/>
      <c r="E56" s="543"/>
      <c r="F56" s="167">
        <v>2</v>
      </c>
      <c r="H56" t="s">
        <v>303</v>
      </c>
      <c r="J56" s="131">
        <v>4</v>
      </c>
    </row>
    <row r="57" spans="2:11" ht="18.75" customHeight="1">
      <c r="B57" s="23"/>
      <c r="C57" s="537" t="s">
        <v>20</v>
      </c>
      <c r="D57" s="537"/>
      <c r="E57" s="537"/>
      <c r="F57" s="166">
        <f>SUM(F43:F56)</f>
        <v>55</v>
      </c>
      <c r="G57" s="538" t="s">
        <v>20</v>
      </c>
      <c r="H57" s="539"/>
      <c r="I57" s="540"/>
      <c r="J57" s="166">
        <f>SUM(J43:J56)</f>
        <v>43</v>
      </c>
    </row>
    <row r="58" spans="2:11">
      <c r="B58" s="23"/>
      <c r="C58" s="23"/>
      <c r="D58" s="23"/>
      <c r="E58" s="23"/>
      <c r="F58" s="23"/>
      <c r="G58" s="23"/>
      <c r="H58" s="23"/>
      <c r="I58" s="23"/>
      <c r="J58" s="23"/>
    </row>
    <row r="59" spans="2:11" ht="21" customHeight="1">
      <c r="B59" s="42" t="s">
        <v>128</v>
      </c>
      <c r="C59" s="78"/>
      <c r="D59" s="23"/>
      <c r="E59" s="23"/>
      <c r="F59" s="23"/>
      <c r="G59" s="23"/>
      <c r="H59" s="23"/>
      <c r="I59" s="23"/>
      <c r="J59" s="23"/>
    </row>
    <row r="60" spans="2:11" ht="27" customHeight="1">
      <c r="B60" s="23"/>
      <c r="C60" s="482" t="s">
        <v>129</v>
      </c>
      <c r="D60" s="482"/>
      <c r="E60" s="482"/>
      <c r="F60" s="27" t="s">
        <v>130</v>
      </c>
      <c r="G60" s="27" t="s">
        <v>131</v>
      </c>
      <c r="H60" s="44"/>
      <c r="I60" s="561"/>
      <c r="J60" s="561"/>
    </row>
    <row r="61" spans="2:11">
      <c r="B61" s="23"/>
      <c r="C61" s="506" t="s">
        <v>273</v>
      </c>
      <c r="D61" s="506"/>
      <c r="E61" s="506"/>
      <c r="F61" s="131">
        <v>55</v>
      </c>
      <c r="G61" s="231">
        <v>793841</v>
      </c>
      <c r="H61" s="45"/>
      <c r="I61" s="561"/>
      <c r="J61" s="561"/>
    </row>
    <row r="62" spans="2:11">
      <c r="B62" s="23"/>
      <c r="C62" s="506" t="s">
        <v>274</v>
      </c>
      <c r="D62" s="506"/>
      <c r="E62" s="506"/>
      <c r="F62" s="131">
        <v>43</v>
      </c>
      <c r="G62" s="135">
        <v>503497</v>
      </c>
      <c r="H62" s="45"/>
      <c r="I62" s="40"/>
      <c r="J62" s="40"/>
    </row>
    <row r="63" spans="2:11">
      <c r="B63" s="23"/>
      <c r="C63" s="560" t="s">
        <v>150</v>
      </c>
      <c r="D63" s="560"/>
      <c r="E63" s="560"/>
      <c r="F63" s="136">
        <f>SUM(F61:F62)</f>
        <v>98</v>
      </c>
      <c r="G63" s="137">
        <f>SUM(G61:G62)</f>
        <v>1297338</v>
      </c>
      <c r="H63" s="46"/>
      <c r="I63" s="40"/>
      <c r="J63" s="40"/>
    </row>
    <row r="64" spans="2:11">
      <c r="B64" s="23"/>
      <c r="C64" s="23"/>
      <c r="D64" s="23"/>
      <c r="E64" s="23"/>
      <c r="F64" s="23"/>
      <c r="G64" s="23"/>
      <c r="H64" s="23"/>
      <c r="I64" s="23"/>
      <c r="J64" s="23"/>
    </row>
    <row r="65" spans="2:10" ht="18.75" customHeight="1">
      <c r="B65" s="42" t="s">
        <v>132</v>
      </c>
      <c r="C65" s="23"/>
      <c r="D65" s="23"/>
      <c r="E65" s="23"/>
      <c r="F65" s="23"/>
      <c r="G65" s="23"/>
      <c r="H65" s="23"/>
      <c r="I65" s="23"/>
      <c r="J65" s="23"/>
    </row>
    <row r="66" spans="2:10" ht="18" customHeight="1">
      <c r="B66" s="23"/>
      <c r="C66" s="482" t="s">
        <v>133</v>
      </c>
      <c r="D66" s="482"/>
      <c r="E66" s="482"/>
      <c r="F66" s="482"/>
      <c r="G66" s="482" t="s">
        <v>134</v>
      </c>
      <c r="H66" s="482"/>
      <c r="I66" s="524" t="s">
        <v>131</v>
      </c>
      <c r="J66" s="524"/>
    </row>
    <row r="67" spans="2:10">
      <c r="B67" s="23"/>
      <c r="C67" s="558" t="s">
        <v>135</v>
      </c>
      <c r="D67" s="558"/>
      <c r="E67" s="558"/>
      <c r="F67" s="558"/>
      <c r="G67" s="506">
        <v>70</v>
      </c>
      <c r="H67" s="506"/>
      <c r="I67" s="559">
        <v>973786</v>
      </c>
      <c r="J67" s="559"/>
    </row>
    <row r="68" spans="2:10" ht="22.5" customHeight="1">
      <c r="B68" s="23"/>
      <c r="C68" s="558" t="s">
        <v>275</v>
      </c>
      <c r="D68" s="558"/>
      <c r="E68" s="558"/>
      <c r="F68" s="558"/>
      <c r="G68" s="506">
        <v>98</v>
      </c>
      <c r="H68" s="506"/>
      <c r="I68" s="559">
        <v>1297338</v>
      </c>
      <c r="J68" s="559"/>
    </row>
    <row r="69" spans="2:10">
      <c r="B69" s="23"/>
      <c r="C69" s="562" t="s">
        <v>136</v>
      </c>
      <c r="D69" s="562"/>
      <c r="E69" s="562"/>
      <c r="F69" s="562"/>
      <c r="G69" s="506">
        <v>98</v>
      </c>
      <c r="H69" s="506"/>
      <c r="I69" s="559">
        <v>1297338</v>
      </c>
      <c r="J69" s="559"/>
    </row>
    <row r="70" spans="2:10" ht="12" customHeight="1">
      <c r="B70" s="23"/>
      <c r="C70" s="562" t="s">
        <v>137</v>
      </c>
      <c r="D70" s="562"/>
      <c r="E70" s="562"/>
      <c r="F70" s="562"/>
      <c r="G70" s="506">
        <v>727</v>
      </c>
      <c r="H70" s="506"/>
      <c r="I70" s="559">
        <v>5672110</v>
      </c>
      <c r="J70" s="559"/>
    </row>
    <row r="71" spans="2:10">
      <c r="B71" s="23"/>
      <c r="C71" s="562" t="s">
        <v>138</v>
      </c>
      <c r="D71" s="562"/>
      <c r="E71" s="562"/>
      <c r="F71" s="562"/>
      <c r="G71" s="506">
        <v>0</v>
      </c>
      <c r="H71" s="506"/>
      <c r="I71" s="559">
        <v>0</v>
      </c>
      <c r="J71" s="559"/>
    </row>
    <row r="72" spans="2:10">
      <c r="B72" s="23"/>
      <c r="C72" s="23"/>
      <c r="D72" s="23"/>
      <c r="E72" s="23"/>
      <c r="F72" s="23"/>
      <c r="G72" s="23"/>
      <c r="H72" s="23"/>
      <c r="I72" s="23"/>
      <c r="J72" s="23"/>
    </row>
    <row r="73" spans="2:10" ht="22.5" customHeight="1">
      <c r="B73" s="42" t="s">
        <v>139</v>
      </c>
      <c r="C73" s="23"/>
      <c r="D73" s="23"/>
      <c r="E73" s="23"/>
      <c r="F73" s="23"/>
      <c r="G73" s="23"/>
      <c r="H73" s="23"/>
      <c r="I73" s="23"/>
      <c r="J73" s="23"/>
    </row>
    <row r="74" spans="2:10" ht="21" customHeight="1">
      <c r="B74" s="23"/>
      <c r="C74" s="482" t="s">
        <v>140</v>
      </c>
      <c r="D74" s="482"/>
      <c r="E74" s="482"/>
      <c r="F74" s="482"/>
      <c r="G74" s="482"/>
      <c r="H74" s="482"/>
      <c r="I74" s="482"/>
      <c r="J74" s="47"/>
    </row>
    <row r="75" spans="2:10">
      <c r="B75" s="23"/>
      <c r="C75" s="563" t="s">
        <v>141</v>
      </c>
      <c r="D75" s="564"/>
      <c r="E75" s="564"/>
      <c r="F75" s="564"/>
      <c r="G75" s="564"/>
      <c r="H75" s="564"/>
      <c r="I75" s="565"/>
      <c r="J75" s="48"/>
    </row>
    <row r="76" spans="2:10" ht="20.25" customHeight="1">
      <c r="B76" s="23"/>
      <c r="C76" s="566" t="s">
        <v>197</v>
      </c>
      <c r="D76" s="566"/>
      <c r="E76" s="566"/>
      <c r="F76" s="566"/>
      <c r="G76" s="566"/>
      <c r="H76" s="566"/>
      <c r="I76" s="566"/>
      <c r="J76" s="128"/>
    </row>
    <row r="77" spans="2:10">
      <c r="B77" s="23"/>
      <c r="C77" s="532" t="s">
        <v>142</v>
      </c>
      <c r="D77" s="532"/>
      <c r="E77" s="532"/>
      <c r="F77" s="532"/>
      <c r="G77" s="532"/>
      <c r="H77" s="532"/>
      <c r="I77" s="532"/>
      <c r="J77" s="72"/>
    </row>
    <row r="78" spans="2:10">
      <c r="B78" s="23"/>
      <c r="C78" s="532" t="s">
        <v>305</v>
      </c>
      <c r="D78" s="532"/>
      <c r="E78" s="532"/>
      <c r="F78" s="532"/>
      <c r="G78" s="532"/>
      <c r="H78" s="532"/>
      <c r="I78" s="532"/>
      <c r="J78" s="72">
        <v>23650</v>
      </c>
    </row>
    <row r="79" spans="2:10">
      <c r="B79" s="23"/>
      <c r="C79" s="532" t="s">
        <v>143</v>
      </c>
      <c r="D79" s="532"/>
      <c r="E79" s="532"/>
      <c r="F79" s="532"/>
      <c r="G79" s="532"/>
      <c r="H79" s="532"/>
      <c r="I79" s="532"/>
      <c r="J79" s="72"/>
    </row>
    <row r="80" spans="2:10">
      <c r="B80" s="23"/>
      <c r="C80" s="532" t="s">
        <v>144</v>
      </c>
      <c r="D80" s="532"/>
      <c r="E80" s="532"/>
      <c r="F80" s="532"/>
      <c r="G80" s="532"/>
      <c r="H80" s="532"/>
      <c r="I80" s="532"/>
      <c r="J80" s="72"/>
    </row>
    <row r="81" spans="2:15">
      <c r="B81" s="23"/>
      <c r="C81" s="507"/>
      <c r="D81" s="507"/>
      <c r="E81" s="507"/>
      <c r="F81" s="507"/>
      <c r="G81" s="507"/>
      <c r="H81" s="507"/>
      <c r="I81" s="507"/>
      <c r="J81" s="72"/>
    </row>
    <row r="82" spans="2:15" ht="21.75" customHeight="1">
      <c r="B82" s="23"/>
      <c r="C82" s="568" t="s">
        <v>145</v>
      </c>
      <c r="D82" s="568"/>
      <c r="E82" s="568"/>
      <c r="F82" s="568"/>
      <c r="G82" s="568"/>
      <c r="H82" s="568"/>
      <c r="I82" s="568"/>
      <c r="J82" s="132">
        <f>SUM(J76:J81)</f>
        <v>23650</v>
      </c>
    </row>
    <row r="83" spans="2:15">
      <c r="B83" s="23"/>
      <c r="C83" s="23"/>
      <c r="D83" s="23"/>
      <c r="E83" s="23"/>
      <c r="F83" s="23"/>
      <c r="G83" s="23"/>
      <c r="H83" s="23"/>
      <c r="I83" s="23"/>
      <c r="J83" s="23"/>
    </row>
    <row r="84" spans="2:15" ht="25.5" customHeight="1">
      <c r="B84" s="42" t="s">
        <v>146</v>
      </c>
      <c r="C84" s="23"/>
      <c r="D84" s="23"/>
      <c r="E84" s="23"/>
      <c r="F84" s="23"/>
      <c r="G84" s="23"/>
      <c r="H84" s="23"/>
      <c r="I84" s="23"/>
      <c r="J84" s="23"/>
    </row>
    <row r="85" spans="2:15">
      <c r="B85" s="23"/>
      <c r="C85" s="567" t="s">
        <v>181</v>
      </c>
      <c r="D85" s="567"/>
      <c r="E85" s="567"/>
      <c r="F85" s="567"/>
      <c r="G85" s="567"/>
      <c r="H85" s="567"/>
      <c r="I85" s="567"/>
      <c r="J85" s="119">
        <v>167</v>
      </c>
      <c r="K85" s="56"/>
      <c r="L85" s="56"/>
      <c r="M85" s="56"/>
      <c r="N85" s="56"/>
      <c r="O85" s="56"/>
    </row>
    <row r="86" spans="2:15">
      <c r="B86" s="23"/>
      <c r="C86" s="567" t="s">
        <v>182</v>
      </c>
      <c r="D86" s="567"/>
      <c r="E86" s="567"/>
      <c r="F86" s="567"/>
      <c r="G86" s="567"/>
      <c r="H86" s="567"/>
      <c r="I86" s="567"/>
      <c r="J86" s="119">
        <v>109</v>
      </c>
      <c r="K86" s="56"/>
      <c r="L86" s="56"/>
      <c r="M86" s="56"/>
      <c r="N86" s="56"/>
      <c r="O86" s="56"/>
    </row>
    <row r="87" spans="2:15">
      <c r="B87" s="23"/>
      <c r="C87" s="567" t="s">
        <v>183</v>
      </c>
      <c r="D87" s="567"/>
      <c r="E87" s="567"/>
      <c r="F87" s="567"/>
      <c r="G87" s="567"/>
      <c r="H87" s="567"/>
      <c r="I87" s="567"/>
      <c r="J87" s="119">
        <v>144</v>
      </c>
      <c r="K87" s="56"/>
      <c r="L87" s="56"/>
      <c r="M87" s="56"/>
      <c r="N87" s="56"/>
      <c r="O87" s="56"/>
    </row>
    <row r="88" spans="2:15">
      <c r="B88" s="23"/>
      <c r="C88" s="543" t="s">
        <v>184</v>
      </c>
      <c r="D88" s="543"/>
      <c r="E88" s="543"/>
      <c r="F88" s="543"/>
      <c r="G88" s="543"/>
      <c r="H88" s="543"/>
      <c r="I88" s="543"/>
      <c r="J88" s="119">
        <v>8</v>
      </c>
      <c r="K88" s="57"/>
      <c r="L88" s="57"/>
      <c r="M88" s="57"/>
      <c r="N88" s="57"/>
      <c r="O88" s="57"/>
    </row>
    <row r="89" spans="2:15">
      <c r="B89" s="23"/>
      <c r="C89" s="567" t="s">
        <v>185</v>
      </c>
      <c r="D89" s="567"/>
      <c r="E89" s="567"/>
      <c r="F89" s="567"/>
      <c r="G89" s="567"/>
      <c r="H89" s="567"/>
      <c r="I89" s="567"/>
      <c r="J89" s="119">
        <v>11</v>
      </c>
      <c r="K89" s="56"/>
      <c r="L89" s="56"/>
      <c r="M89" s="56"/>
      <c r="N89" s="56"/>
      <c r="O89" s="56"/>
    </row>
    <row r="90" spans="2:15">
      <c r="B90" s="23"/>
      <c r="C90" s="567" t="s">
        <v>186</v>
      </c>
      <c r="D90" s="567"/>
      <c r="E90" s="567"/>
      <c r="F90" s="567"/>
      <c r="G90" s="567"/>
      <c r="H90" s="567"/>
      <c r="I90" s="567"/>
      <c r="J90" s="119">
        <v>6</v>
      </c>
      <c r="K90" s="56"/>
      <c r="L90" s="56"/>
      <c r="M90" s="56"/>
      <c r="N90" s="56"/>
      <c r="O90" s="56"/>
    </row>
    <row r="91" spans="2:15">
      <c r="B91" s="23"/>
      <c r="C91" s="23"/>
      <c r="D91" s="23"/>
      <c r="E91" s="23"/>
      <c r="F91" s="23"/>
      <c r="G91" s="23"/>
      <c r="H91" s="23"/>
      <c r="I91" s="23"/>
      <c r="J91" s="23"/>
    </row>
    <row r="92" spans="2:15">
      <c r="B92" s="23"/>
      <c r="C92" s="23" t="s">
        <v>70</v>
      </c>
      <c r="D92" s="29"/>
      <c r="E92" s="23"/>
      <c r="F92" s="23"/>
      <c r="G92" s="23"/>
      <c r="H92" s="23" t="s">
        <v>289</v>
      </c>
      <c r="I92" s="23"/>
      <c r="J92" s="23"/>
    </row>
    <row r="93" spans="2:15">
      <c r="B93" s="23"/>
      <c r="C93" s="23"/>
      <c r="D93" s="23"/>
      <c r="E93" s="23"/>
      <c r="F93" s="23"/>
      <c r="G93" s="23"/>
      <c r="H93" s="23"/>
      <c r="I93" s="23"/>
      <c r="J93" s="23"/>
    </row>
    <row r="94" spans="2:15">
      <c r="B94" s="23"/>
      <c r="C94" s="23" t="s">
        <v>176</v>
      </c>
      <c r="D94" s="23" t="s">
        <v>306</v>
      </c>
      <c r="E94" s="23"/>
      <c r="F94" s="23"/>
      <c r="G94" s="23"/>
      <c r="H94" s="23" t="s">
        <v>147</v>
      </c>
      <c r="I94" s="23"/>
      <c r="J94" s="23"/>
    </row>
    <row r="95" spans="2:15">
      <c r="B95" s="23"/>
      <c r="C95" s="23"/>
      <c r="D95" s="23"/>
      <c r="E95" s="23"/>
      <c r="F95" s="23"/>
      <c r="G95" s="23"/>
      <c r="H95" s="23"/>
      <c r="I95" s="23"/>
      <c r="J95" s="23"/>
    </row>
    <row r="96" spans="2:15">
      <c r="B96" s="23"/>
      <c r="C96" s="23"/>
      <c r="D96" s="23"/>
      <c r="E96" s="23"/>
      <c r="F96" s="23"/>
      <c r="G96" s="23"/>
      <c r="H96" s="23"/>
      <c r="I96" s="23"/>
      <c r="J96" s="23"/>
    </row>
    <row r="97" spans="2:10">
      <c r="B97" s="23"/>
      <c r="C97" s="23"/>
      <c r="D97" s="23"/>
      <c r="E97" s="23"/>
      <c r="F97" s="23"/>
      <c r="G97" s="23"/>
      <c r="H97" s="23"/>
      <c r="I97" s="23"/>
      <c r="J97" s="23"/>
    </row>
    <row r="98" spans="2:10">
      <c r="B98" s="23"/>
      <c r="C98" s="23"/>
      <c r="D98" s="23"/>
      <c r="E98" s="23"/>
      <c r="F98" s="23"/>
      <c r="G98" s="23"/>
      <c r="H98" s="23"/>
      <c r="I98" s="23"/>
      <c r="J98" s="23"/>
    </row>
    <row r="99" spans="2:10">
      <c r="B99" s="23"/>
      <c r="C99" s="23"/>
      <c r="D99" s="23"/>
      <c r="E99" s="23"/>
      <c r="F99" s="23"/>
      <c r="G99" s="23"/>
      <c r="H99" s="23"/>
      <c r="I99" s="23"/>
      <c r="J99" s="23"/>
    </row>
    <row r="100" spans="2:10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2:10"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2:10"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2:10">
      <c r="B111" s="22"/>
      <c r="C111" s="22"/>
      <c r="D111" s="22"/>
      <c r="E111" s="22"/>
      <c r="F111" s="22"/>
      <c r="G111" s="22"/>
      <c r="H111" s="22"/>
      <c r="I111" s="22"/>
      <c r="J111" s="22"/>
    </row>
  </sheetData>
  <mergeCells count="94">
    <mergeCell ref="G55:I55"/>
    <mergeCell ref="C52:E52"/>
    <mergeCell ref="C54:E54"/>
    <mergeCell ref="C55:E55"/>
    <mergeCell ref="G53:I53"/>
    <mergeCell ref="G54:I54"/>
    <mergeCell ref="C90:I90"/>
    <mergeCell ref="C82:I82"/>
    <mergeCell ref="C85:I85"/>
    <mergeCell ref="C86:I86"/>
    <mergeCell ref="C87:I87"/>
    <mergeCell ref="C88:I88"/>
    <mergeCell ref="C89:I89"/>
    <mergeCell ref="C81:I81"/>
    <mergeCell ref="C74:I74"/>
    <mergeCell ref="C75:I75"/>
    <mergeCell ref="C76:I76"/>
    <mergeCell ref="C77:I77"/>
    <mergeCell ref="C78:I78"/>
    <mergeCell ref="C79:I79"/>
    <mergeCell ref="C80:I80"/>
    <mergeCell ref="C70:F70"/>
    <mergeCell ref="G70:H70"/>
    <mergeCell ref="I70:J70"/>
    <mergeCell ref="C71:F71"/>
    <mergeCell ref="G71:H71"/>
    <mergeCell ref="I71:J71"/>
    <mergeCell ref="C68:F68"/>
    <mergeCell ref="G68:H68"/>
    <mergeCell ref="I68:J68"/>
    <mergeCell ref="C69:F69"/>
    <mergeCell ref="G69:H69"/>
    <mergeCell ref="I69:J69"/>
    <mergeCell ref="C67:F67"/>
    <mergeCell ref="G67:H67"/>
    <mergeCell ref="I67:J67"/>
    <mergeCell ref="C60:E60"/>
    <mergeCell ref="C61:E61"/>
    <mergeCell ref="C62:E62"/>
    <mergeCell ref="C63:E63"/>
    <mergeCell ref="C66:F66"/>
    <mergeCell ref="G66:H66"/>
    <mergeCell ref="I66:J66"/>
    <mergeCell ref="I60:J60"/>
    <mergeCell ref="I61:J61"/>
    <mergeCell ref="C37:D37"/>
    <mergeCell ref="C38:D38"/>
    <mergeCell ref="C41:F41"/>
    <mergeCell ref="G41:J41"/>
    <mergeCell ref="C42:E42"/>
    <mergeCell ref="C32:D32"/>
    <mergeCell ref="C33:D33"/>
    <mergeCell ref="C34:D34"/>
    <mergeCell ref="C35:D35"/>
    <mergeCell ref="C36:D36"/>
    <mergeCell ref="B2:J2"/>
    <mergeCell ref="D3:I3"/>
    <mergeCell ref="E5:I5"/>
    <mergeCell ref="D9:E9"/>
    <mergeCell ref="B11:E11"/>
    <mergeCell ref="G43:I43"/>
    <mergeCell ref="H20:I20"/>
    <mergeCell ref="H23:I23"/>
    <mergeCell ref="H25:I25"/>
    <mergeCell ref="H26:I26"/>
    <mergeCell ref="H22:I22"/>
    <mergeCell ref="C57:E57"/>
    <mergeCell ref="G57:I57"/>
    <mergeCell ref="H27:I27"/>
    <mergeCell ref="C43:E43"/>
    <mergeCell ref="C51:E51"/>
    <mergeCell ref="C56:E56"/>
    <mergeCell ref="G42:I42"/>
    <mergeCell ref="G30:H30"/>
    <mergeCell ref="I30:J30"/>
    <mergeCell ref="C44:E44"/>
    <mergeCell ref="G44:I44"/>
    <mergeCell ref="C30:D31"/>
    <mergeCell ref="E30:F30"/>
    <mergeCell ref="G48:I48"/>
    <mergeCell ref="C49:E49"/>
    <mergeCell ref="C45:E45"/>
    <mergeCell ref="G45:I45"/>
    <mergeCell ref="C46:E46"/>
    <mergeCell ref="G46:I46"/>
    <mergeCell ref="C47:E47"/>
    <mergeCell ref="G47:I47"/>
    <mergeCell ref="C50:E50"/>
    <mergeCell ref="G49:I49"/>
    <mergeCell ref="C48:E48"/>
    <mergeCell ref="C53:E53"/>
    <mergeCell ref="G50:I50"/>
    <mergeCell ref="G52:I52"/>
    <mergeCell ref="G51:I51"/>
  </mergeCells>
  <pageMargins left="0.7" right="0.7" top="0.75" bottom="0.75" header="0.3" footer="0.3"/>
  <pageSetup paperSize="9" scale="7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59"/>
  <sheetViews>
    <sheetView topLeftCell="D88" workbookViewId="0">
      <selection activeCell="B54" sqref="B54"/>
    </sheetView>
  </sheetViews>
  <sheetFormatPr defaultRowHeight="14.4"/>
  <cols>
    <col min="1" max="1" width="8.6640625" customWidth="1"/>
    <col min="2" max="2" width="23.5546875" customWidth="1"/>
    <col min="3" max="3" width="31.33203125" customWidth="1"/>
    <col min="4" max="4" width="32.44140625" customWidth="1"/>
    <col min="5" max="5" width="23.33203125" customWidth="1"/>
    <col min="6" max="6" width="11" customWidth="1"/>
    <col min="7" max="7" width="24.88671875" customWidth="1"/>
    <col min="8" max="8" width="17.5546875" customWidth="1"/>
    <col min="9" max="9" width="17.109375" customWidth="1"/>
    <col min="10" max="10" width="17" customWidth="1"/>
    <col min="11" max="11" width="19" customWidth="1"/>
    <col min="12" max="12" width="27.33203125" customWidth="1"/>
    <col min="13" max="13" width="25.33203125" customWidth="1"/>
    <col min="14" max="14" width="13.5546875" customWidth="1"/>
    <col min="15" max="15" width="17.44140625" style="158" customWidth="1"/>
    <col min="16" max="16" width="26.33203125" style="158" customWidth="1"/>
    <col min="17" max="17" width="13.5546875" style="158" customWidth="1"/>
    <col min="18" max="18" width="5.109375" style="158" customWidth="1"/>
    <col min="19" max="19" width="7.33203125" style="158" customWidth="1"/>
    <col min="20" max="20" width="11.6640625" style="158" customWidth="1"/>
    <col min="21" max="21" width="15.88671875" style="158" customWidth="1"/>
    <col min="22" max="22" width="8" style="158" customWidth="1"/>
    <col min="23" max="23" width="9.33203125" style="158" customWidth="1"/>
    <col min="24" max="24" width="15.33203125" style="158" customWidth="1"/>
    <col min="25" max="25" width="11.5546875" style="158" customWidth="1"/>
    <col min="26" max="26" width="9.109375" style="158" customWidth="1"/>
    <col min="27" max="38" width="9.109375" style="158"/>
    <col min="39" max="39" width="18.44140625" style="158" customWidth="1"/>
    <col min="40" max="46" width="9.109375" style="158"/>
  </cols>
  <sheetData>
    <row r="1" spans="1:43" ht="26.25" customHeight="1">
      <c r="A1" s="158"/>
      <c r="B1" s="237"/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32"/>
      <c r="N1" s="22"/>
    </row>
    <row r="2" spans="1:43" ht="24.75" customHeight="1" thickBot="1">
      <c r="A2" s="158"/>
      <c r="B2" s="576" t="s">
        <v>321</v>
      </c>
      <c r="C2" s="576"/>
      <c r="D2" s="576"/>
      <c r="E2" s="576"/>
      <c r="F2" s="576"/>
      <c r="G2" s="576"/>
      <c r="H2" s="32"/>
      <c r="I2" s="32"/>
      <c r="J2" s="32"/>
      <c r="K2" s="32"/>
      <c r="L2" s="32"/>
      <c r="M2" s="22"/>
      <c r="N2" s="22"/>
    </row>
    <row r="3" spans="1:43" ht="22.5" customHeight="1">
      <c r="A3" s="240"/>
      <c r="B3" s="112"/>
      <c r="C3" s="113" t="s">
        <v>217</v>
      </c>
      <c r="D3" s="108"/>
      <c r="E3" s="108"/>
      <c r="F3" s="108"/>
      <c r="G3" s="109"/>
      <c r="H3" s="110"/>
      <c r="I3" s="111"/>
      <c r="J3" s="22"/>
      <c r="K3" s="110"/>
      <c r="L3" s="22"/>
      <c r="M3" s="22"/>
    </row>
    <row r="4" spans="1:43" ht="36" customHeight="1">
      <c r="A4" s="268" t="s">
        <v>97</v>
      </c>
      <c r="B4" s="114" t="s">
        <v>155</v>
      </c>
      <c r="C4" s="114" t="s">
        <v>219</v>
      </c>
      <c r="D4" s="114" t="s">
        <v>218</v>
      </c>
      <c r="E4" s="115" t="s">
        <v>98</v>
      </c>
      <c r="F4" s="116" t="s">
        <v>99</v>
      </c>
      <c r="G4" s="115" t="s">
        <v>100</v>
      </c>
      <c r="H4" s="114" t="s">
        <v>178</v>
      </c>
      <c r="I4" s="114" t="s">
        <v>151</v>
      </c>
      <c r="J4" s="117" t="s">
        <v>152</v>
      </c>
      <c r="K4" s="118" t="s">
        <v>153</v>
      </c>
      <c r="L4" s="118" t="s">
        <v>154</v>
      </c>
      <c r="M4" s="269" t="s">
        <v>201</v>
      </c>
      <c r="N4" s="177" t="s">
        <v>201</v>
      </c>
      <c r="O4" s="178"/>
      <c r="P4" s="178"/>
      <c r="Q4" s="179"/>
      <c r="R4" s="180"/>
      <c r="S4" s="180"/>
      <c r="X4" s="181"/>
      <c r="Y4" s="182"/>
      <c r="AA4" s="70"/>
      <c r="AB4" s="70"/>
      <c r="AC4" s="70"/>
      <c r="AD4" s="70"/>
      <c r="AE4" s="70"/>
      <c r="AF4" s="70"/>
      <c r="AG4" s="71"/>
      <c r="AH4" s="70"/>
      <c r="AI4" s="183"/>
      <c r="AJ4" s="184"/>
      <c r="AK4" s="68"/>
      <c r="AL4" s="185"/>
    </row>
    <row r="5" spans="1:43" ht="15" customHeight="1">
      <c r="A5" s="277">
        <v>1</v>
      </c>
      <c r="B5" s="278" t="s">
        <v>322</v>
      </c>
      <c r="C5" s="279" t="s">
        <v>193</v>
      </c>
      <c r="D5" s="280"/>
      <c r="E5" s="278" t="s">
        <v>25</v>
      </c>
      <c r="F5" s="281">
        <v>11</v>
      </c>
      <c r="G5" s="279" t="s">
        <v>253</v>
      </c>
      <c r="H5" s="282">
        <v>43112</v>
      </c>
      <c r="I5" s="282">
        <v>43115</v>
      </c>
      <c r="J5" s="283">
        <f>I6-H6</f>
        <v>4</v>
      </c>
      <c r="K5" s="279" t="s">
        <v>330</v>
      </c>
      <c r="L5" s="284">
        <v>3555128349</v>
      </c>
      <c r="M5" s="285">
        <v>11730</v>
      </c>
      <c r="N5" s="285">
        <v>11730</v>
      </c>
      <c r="O5" s="178"/>
      <c r="P5" s="178"/>
      <c r="Q5" s="186"/>
      <c r="R5" s="186"/>
      <c r="S5" s="186"/>
      <c r="X5" s="181"/>
      <c r="Y5" s="182"/>
      <c r="AA5" s="70"/>
      <c r="AB5" s="70"/>
      <c r="AC5" s="187"/>
      <c r="AD5" s="70"/>
      <c r="AE5" s="70"/>
      <c r="AF5" s="70"/>
      <c r="AG5" s="71"/>
      <c r="AH5" s="70"/>
      <c r="AI5" s="183"/>
      <c r="AJ5" s="184"/>
      <c r="AK5" s="68"/>
      <c r="AL5" s="188"/>
    </row>
    <row r="6" spans="1:43" ht="15" customHeight="1">
      <c r="A6" s="277">
        <v>2</v>
      </c>
      <c r="B6" s="278" t="s">
        <v>323</v>
      </c>
      <c r="C6" s="280"/>
      <c r="D6" s="279" t="s">
        <v>328</v>
      </c>
      <c r="E6" s="278" t="s">
        <v>26</v>
      </c>
      <c r="F6" s="278">
        <v>49</v>
      </c>
      <c r="G6" s="279" t="s">
        <v>253</v>
      </c>
      <c r="H6" s="282">
        <v>43118</v>
      </c>
      <c r="I6" s="282">
        <v>43122</v>
      </c>
      <c r="J6" s="283">
        <f t="shared" ref="J6:J9" si="0">I6-H6</f>
        <v>4</v>
      </c>
      <c r="K6" s="279" t="s">
        <v>331</v>
      </c>
      <c r="L6" s="286">
        <v>3469698145</v>
      </c>
      <c r="M6" s="285">
        <v>25000</v>
      </c>
      <c r="N6" s="285">
        <v>25000</v>
      </c>
      <c r="O6" s="178"/>
      <c r="P6" s="178"/>
      <c r="Q6" s="148"/>
      <c r="R6" s="149"/>
      <c r="S6" s="179"/>
      <c r="X6" s="181"/>
      <c r="Y6" s="182"/>
      <c r="AA6" s="70"/>
      <c r="AB6" s="70"/>
      <c r="AC6" s="70"/>
      <c r="AD6" s="70"/>
      <c r="AE6" s="70"/>
      <c r="AF6" s="70"/>
      <c r="AG6" s="71"/>
      <c r="AH6" s="70"/>
      <c r="AI6" s="183"/>
      <c r="AJ6" s="184"/>
      <c r="AK6" s="68"/>
      <c r="AL6" s="185"/>
    </row>
    <row r="7" spans="1:43" ht="15" customHeight="1">
      <c r="A7" s="277">
        <v>3</v>
      </c>
      <c r="B7" s="278" t="s">
        <v>324</v>
      </c>
      <c r="C7" s="279" t="s">
        <v>283</v>
      </c>
      <c r="D7" s="280"/>
      <c r="E7" s="278" t="s">
        <v>26</v>
      </c>
      <c r="F7" s="281">
        <v>46</v>
      </c>
      <c r="G7" s="287" t="s">
        <v>253</v>
      </c>
      <c r="H7" s="288">
        <v>43120</v>
      </c>
      <c r="I7" s="288">
        <v>43122</v>
      </c>
      <c r="J7" s="283">
        <f t="shared" si="0"/>
        <v>2</v>
      </c>
      <c r="K7" s="279" t="s">
        <v>244</v>
      </c>
      <c r="L7" s="284"/>
      <c r="M7" s="285">
        <v>16706</v>
      </c>
      <c r="N7" s="285">
        <v>16706</v>
      </c>
      <c r="O7" s="178"/>
      <c r="P7" s="178"/>
      <c r="Q7" s="148"/>
      <c r="R7" s="149"/>
      <c r="S7" s="179"/>
      <c r="X7" s="181"/>
      <c r="Y7" s="182"/>
      <c r="AA7" s="70"/>
      <c r="AB7" s="70"/>
      <c r="AC7" s="70"/>
      <c r="AD7" s="70"/>
      <c r="AE7" s="70"/>
      <c r="AF7" s="70"/>
      <c r="AG7" s="71"/>
      <c r="AH7" s="70"/>
      <c r="AI7" s="183"/>
      <c r="AJ7" s="184"/>
      <c r="AK7" s="68"/>
      <c r="AL7" s="185"/>
    </row>
    <row r="8" spans="1:43" ht="15" customHeight="1">
      <c r="A8" s="277">
        <v>4</v>
      </c>
      <c r="B8" s="278" t="s">
        <v>325</v>
      </c>
      <c r="C8" s="279" t="s">
        <v>188</v>
      </c>
      <c r="D8" s="280"/>
      <c r="E8" s="278" t="s">
        <v>25</v>
      </c>
      <c r="F8" s="281">
        <v>15</v>
      </c>
      <c r="G8" s="287" t="s">
        <v>253</v>
      </c>
      <c r="H8" s="289">
        <v>43121</v>
      </c>
      <c r="I8" s="289">
        <v>43123</v>
      </c>
      <c r="J8" s="283">
        <f t="shared" si="0"/>
        <v>2</v>
      </c>
      <c r="K8" s="279" t="s">
        <v>254</v>
      </c>
      <c r="L8" s="284">
        <v>3555331327</v>
      </c>
      <c r="M8" s="285">
        <v>20266</v>
      </c>
      <c r="N8" s="285">
        <v>20266</v>
      </c>
      <c r="O8" s="178"/>
      <c r="P8" s="178"/>
      <c r="Q8" s="148"/>
      <c r="R8" s="189"/>
      <c r="S8" s="179"/>
      <c r="X8" s="181"/>
      <c r="Y8" s="182"/>
      <c r="AA8" s="70"/>
      <c r="AB8" s="70"/>
      <c r="AC8" s="70"/>
      <c r="AD8" s="70"/>
      <c r="AE8" s="70"/>
      <c r="AF8" s="70"/>
      <c r="AG8" s="71"/>
      <c r="AH8" s="70"/>
      <c r="AI8" s="183"/>
      <c r="AJ8" s="184"/>
      <c r="AK8" s="68"/>
      <c r="AL8" s="185"/>
      <c r="AP8" s="190"/>
      <c r="AQ8" s="191"/>
    </row>
    <row r="9" spans="1:43" ht="15" customHeight="1">
      <c r="A9" s="277">
        <v>5</v>
      </c>
      <c r="B9" s="278" t="s">
        <v>326</v>
      </c>
      <c r="C9" s="279" t="s">
        <v>283</v>
      </c>
      <c r="D9" s="280"/>
      <c r="E9" s="290" t="s">
        <v>26</v>
      </c>
      <c r="F9" s="281">
        <v>48</v>
      </c>
      <c r="G9" s="287" t="s">
        <v>253</v>
      </c>
      <c r="H9" s="291">
        <v>43120</v>
      </c>
      <c r="I9" s="291">
        <v>43126</v>
      </c>
      <c r="J9" s="283">
        <f t="shared" si="0"/>
        <v>6</v>
      </c>
      <c r="K9" s="279" t="s">
        <v>332</v>
      </c>
      <c r="L9" s="284">
        <v>3129725040</v>
      </c>
      <c r="M9" s="285">
        <v>25000</v>
      </c>
      <c r="N9" s="285">
        <v>25000</v>
      </c>
      <c r="O9" s="178"/>
      <c r="P9" s="178"/>
      <c r="Q9" s="148"/>
      <c r="R9" s="149"/>
      <c r="S9" s="179"/>
      <c r="X9" s="181"/>
      <c r="Y9" s="182"/>
      <c r="AA9" s="70"/>
      <c r="AB9" s="70"/>
      <c r="AC9" s="70"/>
      <c r="AD9" s="70"/>
      <c r="AE9" s="70"/>
      <c r="AF9" s="70"/>
      <c r="AG9" s="71"/>
      <c r="AH9" s="70"/>
      <c r="AI9" s="183"/>
      <c r="AJ9" s="184"/>
      <c r="AK9" s="68"/>
      <c r="AL9" s="192"/>
      <c r="AP9" s="190"/>
      <c r="AQ9" s="191"/>
    </row>
    <row r="10" spans="1:43" ht="15" customHeight="1">
      <c r="A10" s="277">
        <v>6</v>
      </c>
      <c r="B10" s="292" t="s">
        <v>327</v>
      </c>
      <c r="C10" s="279" t="s">
        <v>329</v>
      </c>
      <c r="D10" s="280"/>
      <c r="E10" s="278" t="s">
        <v>25</v>
      </c>
      <c r="F10" s="281">
        <v>10</v>
      </c>
      <c r="G10" s="287" t="s">
        <v>253</v>
      </c>
      <c r="H10" s="293">
        <v>43125</v>
      </c>
      <c r="I10" s="293">
        <v>43126</v>
      </c>
      <c r="J10" s="283">
        <f>I10-H10</f>
        <v>1</v>
      </c>
      <c r="K10" s="279" t="s">
        <v>333</v>
      </c>
      <c r="L10" s="284">
        <v>3454821969</v>
      </c>
      <c r="M10" s="285">
        <v>20883</v>
      </c>
      <c r="N10" s="285">
        <v>20883</v>
      </c>
      <c r="O10" s="178"/>
      <c r="P10" s="178"/>
      <c r="Q10" s="193"/>
      <c r="R10" s="194"/>
      <c r="S10" s="179"/>
      <c r="X10" s="195"/>
      <c r="Y10" s="196"/>
      <c r="AA10" s="197"/>
      <c r="AB10" s="197"/>
      <c r="AC10" s="197"/>
      <c r="AD10" s="197"/>
      <c r="AE10" s="198"/>
      <c r="AF10" s="197"/>
      <c r="AG10" s="197"/>
      <c r="AH10" s="197"/>
      <c r="AI10" s="69"/>
      <c r="AJ10" s="197"/>
      <c r="AK10" s="198"/>
      <c r="AL10" s="199"/>
      <c r="AO10" s="190"/>
      <c r="AP10" s="190"/>
      <c r="AQ10" s="191"/>
    </row>
    <row r="11" spans="1:43" ht="15" customHeight="1">
      <c r="A11" s="277">
        <v>7</v>
      </c>
      <c r="B11" s="278" t="s">
        <v>411</v>
      </c>
      <c r="C11" s="280"/>
      <c r="D11" s="294" t="s">
        <v>208</v>
      </c>
      <c r="E11" s="290" t="s">
        <v>26</v>
      </c>
      <c r="F11" s="295">
        <v>18</v>
      </c>
      <c r="G11" s="279" t="s">
        <v>267</v>
      </c>
      <c r="H11" s="296">
        <v>43103</v>
      </c>
      <c r="I11" s="296">
        <v>43104</v>
      </c>
      <c r="J11" s="283">
        <f>I11-H11</f>
        <v>1</v>
      </c>
      <c r="K11" s="279" t="s">
        <v>244</v>
      </c>
      <c r="L11" s="286"/>
      <c r="M11" s="285">
        <v>12000</v>
      </c>
      <c r="N11" s="285">
        <v>12000</v>
      </c>
      <c r="O11" s="178"/>
      <c r="P11" s="178"/>
      <c r="Q11" s="193"/>
      <c r="R11" s="193"/>
      <c r="S11" s="179"/>
      <c r="X11" s="195"/>
      <c r="Y11" s="196"/>
      <c r="AA11" s="197"/>
      <c r="AB11" s="197"/>
      <c r="AC11" s="197"/>
      <c r="AD11" s="197"/>
      <c r="AE11" s="197"/>
      <c r="AF11" s="197"/>
      <c r="AG11" s="197"/>
      <c r="AH11" s="197"/>
      <c r="AI11" s="69"/>
      <c r="AJ11" s="197"/>
      <c r="AK11" s="198"/>
      <c r="AL11" s="200"/>
      <c r="AO11" s="190"/>
      <c r="AP11" s="190"/>
      <c r="AQ11" s="191"/>
    </row>
    <row r="12" spans="1:43" ht="15" customHeight="1">
      <c r="A12" s="277">
        <v>8</v>
      </c>
      <c r="B12" s="279" t="s">
        <v>238</v>
      </c>
      <c r="C12" s="280"/>
      <c r="D12" s="279" t="s">
        <v>353</v>
      </c>
      <c r="E12" s="290" t="s">
        <v>26</v>
      </c>
      <c r="F12" s="295">
        <v>16</v>
      </c>
      <c r="G12" s="279" t="s">
        <v>252</v>
      </c>
      <c r="H12" s="282">
        <v>43126</v>
      </c>
      <c r="I12" s="282">
        <v>43127</v>
      </c>
      <c r="J12" s="283">
        <f>I12-H12</f>
        <v>1</v>
      </c>
      <c r="K12" s="279" t="s">
        <v>334</v>
      </c>
      <c r="L12" s="297"/>
      <c r="M12" s="285">
        <v>25000</v>
      </c>
      <c r="N12" s="285">
        <v>25000</v>
      </c>
      <c r="P12" s="249"/>
      <c r="Q12" s="193"/>
      <c r="R12" s="193"/>
      <c r="S12" s="179"/>
      <c r="X12" s="195"/>
      <c r="Y12" s="196"/>
      <c r="AA12" s="197"/>
      <c r="AB12" s="197"/>
      <c r="AC12" s="197"/>
      <c r="AD12" s="197"/>
      <c r="AE12" s="197"/>
      <c r="AF12" s="197"/>
      <c r="AG12" s="197"/>
      <c r="AH12" s="197"/>
      <c r="AI12" s="69"/>
      <c r="AJ12" s="197"/>
      <c r="AK12" s="69"/>
      <c r="AL12" s="199"/>
      <c r="AO12" s="190"/>
      <c r="AP12" s="190"/>
      <c r="AQ12" s="191"/>
    </row>
    <row r="13" spans="1:43" ht="15" customHeight="1">
      <c r="A13" s="277">
        <v>9</v>
      </c>
      <c r="B13" s="298" t="s">
        <v>335</v>
      </c>
      <c r="C13" s="280"/>
      <c r="D13" s="279" t="s">
        <v>351</v>
      </c>
      <c r="E13" s="279" t="s">
        <v>26</v>
      </c>
      <c r="F13" s="295">
        <v>50</v>
      </c>
      <c r="G13" s="279" t="s">
        <v>249</v>
      </c>
      <c r="H13" s="282">
        <v>43096</v>
      </c>
      <c r="I13" s="282">
        <v>43101</v>
      </c>
      <c r="J13" s="283">
        <f t="shared" ref="J13:J30" si="1">I13-H13</f>
        <v>5</v>
      </c>
      <c r="K13" s="279" t="s">
        <v>372</v>
      </c>
      <c r="L13" s="299" t="s">
        <v>354</v>
      </c>
      <c r="M13" s="300">
        <v>10714</v>
      </c>
      <c r="N13" s="300">
        <v>10714</v>
      </c>
      <c r="P13" s="249"/>
      <c r="Q13" s="193"/>
      <c r="R13" s="193"/>
      <c r="S13" s="179"/>
      <c r="X13" s="195"/>
      <c r="Y13" s="196"/>
      <c r="AA13" s="197"/>
      <c r="AB13" s="197"/>
      <c r="AC13" s="197"/>
      <c r="AD13" s="197"/>
      <c r="AE13" s="197"/>
      <c r="AF13" s="197"/>
      <c r="AG13" s="197"/>
      <c r="AH13" s="197"/>
      <c r="AI13" s="69"/>
      <c r="AJ13" s="197"/>
      <c r="AK13" s="69"/>
      <c r="AL13" s="201"/>
      <c r="AO13" s="190"/>
      <c r="AP13" s="190"/>
      <c r="AQ13" s="191"/>
    </row>
    <row r="14" spans="1:43" ht="15" customHeight="1">
      <c r="A14" s="277">
        <v>10</v>
      </c>
      <c r="B14" s="301" t="s">
        <v>336</v>
      </c>
      <c r="C14" s="280"/>
      <c r="D14" s="279" t="s">
        <v>248</v>
      </c>
      <c r="E14" s="279" t="s">
        <v>26</v>
      </c>
      <c r="F14" s="295">
        <v>35</v>
      </c>
      <c r="G14" s="279" t="s">
        <v>249</v>
      </c>
      <c r="H14" s="282">
        <v>43097</v>
      </c>
      <c r="I14" s="282">
        <v>43101</v>
      </c>
      <c r="J14" s="283">
        <f t="shared" si="1"/>
        <v>4</v>
      </c>
      <c r="K14" s="279" t="s">
        <v>373</v>
      </c>
      <c r="L14" s="299" t="s">
        <v>355</v>
      </c>
      <c r="M14" s="300">
        <v>8295</v>
      </c>
      <c r="N14" s="300">
        <v>8295</v>
      </c>
      <c r="P14" s="249"/>
      <c r="Q14" s="193"/>
      <c r="R14" s="193"/>
      <c r="S14" s="179"/>
      <c r="X14" s="195"/>
      <c r="Y14" s="196"/>
      <c r="AA14" s="197"/>
      <c r="AB14" s="197"/>
      <c r="AC14" s="197"/>
      <c r="AD14" s="197"/>
      <c r="AE14" s="197"/>
      <c r="AF14" s="197"/>
      <c r="AG14" s="197"/>
      <c r="AH14" s="197"/>
      <c r="AI14" s="69"/>
      <c r="AJ14" s="197"/>
      <c r="AK14" s="69"/>
      <c r="AL14" s="201"/>
      <c r="AO14" s="190"/>
      <c r="AP14" s="190"/>
      <c r="AQ14" s="191"/>
    </row>
    <row r="15" spans="1:43" ht="15" customHeight="1">
      <c r="A15" s="277">
        <v>11</v>
      </c>
      <c r="B15" s="302" t="s">
        <v>337</v>
      </c>
      <c r="C15" s="280"/>
      <c r="D15" s="279" t="s">
        <v>191</v>
      </c>
      <c r="E15" s="279" t="s">
        <v>26</v>
      </c>
      <c r="F15" s="295">
        <v>16</v>
      </c>
      <c r="G15" s="279" t="s">
        <v>249</v>
      </c>
      <c r="H15" s="282">
        <v>43098</v>
      </c>
      <c r="I15" s="282">
        <v>43104</v>
      </c>
      <c r="J15" s="283">
        <f t="shared" si="1"/>
        <v>6</v>
      </c>
      <c r="K15" s="279" t="s">
        <v>312</v>
      </c>
      <c r="L15" s="299" t="s">
        <v>356</v>
      </c>
      <c r="M15" s="300">
        <v>12855</v>
      </c>
      <c r="N15" s="300">
        <v>12855</v>
      </c>
      <c r="P15" s="249"/>
      <c r="Q15" s="193"/>
      <c r="R15" s="179"/>
      <c r="S15" s="179"/>
      <c r="X15" s="195"/>
      <c r="Y15" s="196"/>
      <c r="AA15" s="197"/>
      <c r="AB15" s="197"/>
      <c r="AC15" s="197"/>
      <c r="AD15" s="197"/>
      <c r="AE15" s="198"/>
      <c r="AF15" s="197"/>
      <c r="AG15" s="197"/>
      <c r="AH15" s="197"/>
      <c r="AI15" s="69"/>
      <c r="AJ15" s="197"/>
      <c r="AK15" s="69"/>
      <c r="AL15" s="179"/>
      <c r="AO15" s="190"/>
      <c r="AP15" s="190"/>
      <c r="AQ15" s="191"/>
    </row>
    <row r="16" spans="1:43" ht="15" customHeight="1">
      <c r="A16" s="277">
        <v>12</v>
      </c>
      <c r="B16" s="302" t="s">
        <v>338</v>
      </c>
      <c r="C16" s="279" t="s">
        <v>259</v>
      </c>
      <c r="D16" s="279"/>
      <c r="E16" s="279" t="s">
        <v>25</v>
      </c>
      <c r="F16" s="295">
        <v>5</v>
      </c>
      <c r="G16" s="279" t="s">
        <v>249</v>
      </c>
      <c r="H16" s="282">
        <v>43101</v>
      </c>
      <c r="I16" s="282">
        <v>43105</v>
      </c>
      <c r="J16" s="283">
        <f t="shared" si="1"/>
        <v>4</v>
      </c>
      <c r="K16" s="279" t="s">
        <v>315</v>
      </c>
      <c r="L16" s="299" t="s">
        <v>357</v>
      </c>
      <c r="M16" s="300">
        <v>4092</v>
      </c>
      <c r="N16" s="300">
        <v>4092</v>
      </c>
      <c r="P16" s="249"/>
      <c r="Q16" s="179"/>
      <c r="R16" s="179"/>
      <c r="S16" s="179"/>
      <c r="X16" s="195"/>
      <c r="Y16" s="196"/>
      <c r="AA16" s="197"/>
      <c r="AB16" s="197"/>
      <c r="AC16" s="197"/>
      <c r="AD16" s="197"/>
      <c r="AE16" s="197"/>
      <c r="AF16" s="197"/>
      <c r="AG16" s="197"/>
      <c r="AH16" s="197"/>
      <c r="AI16" s="69"/>
      <c r="AJ16" s="197"/>
      <c r="AK16" s="69"/>
      <c r="AL16" s="200"/>
      <c r="AO16" s="190"/>
      <c r="AP16" s="190"/>
      <c r="AQ16" s="191"/>
    </row>
    <row r="17" spans="1:43" ht="15" customHeight="1">
      <c r="A17" s="277">
        <v>13</v>
      </c>
      <c r="B17" s="298" t="s">
        <v>339</v>
      </c>
      <c r="C17" s="280"/>
      <c r="D17" s="303" t="s">
        <v>191</v>
      </c>
      <c r="E17" s="279" t="s">
        <v>25</v>
      </c>
      <c r="F17" s="295">
        <v>4</v>
      </c>
      <c r="G17" s="279" t="s">
        <v>249</v>
      </c>
      <c r="H17" s="282">
        <v>43104</v>
      </c>
      <c r="I17" s="282">
        <v>43108</v>
      </c>
      <c r="J17" s="283">
        <f t="shared" si="1"/>
        <v>4</v>
      </c>
      <c r="K17" s="279" t="s">
        <v>331</v>
      </c>
      <c r="L17" s="299" t="s">
        <v>358</v>
      </c>
      <c r="M17" s="300">
        <v>10301</v>
      </c>
      <c r="N17" s="300">
        <v>10301</v>
      </c>
      <c r="P17" s="249"/>
      <c r="Q17" s="179"/>
      <c r="R17" s="179"/>
      <c r="S17" s="179"/>
      <c r="X17" s="195"/>
      <c r="Y17" s="184"/>
      <c r="AA17" s="197"/>
      <c r="AB17" s="197"/>
      <c r="AC17" s="197"/>
      <c r="AD17" s="197"/>
      <c r="AE17" s="197"/>
      <c r="AF17" s="197"/>
      <c r="AG17" s="197"/>
      <c r="AH17" s="197"/>
      <c r="AI17" s="69"/>
      <c r="AJ17" s="197"/>
      <c r="AK17" s="69"/>
      <c r="AL17" s="200"/>
      <c r="AO17" s="190"/>
      <c r="AP17" s="190"/>
      <c r="AQ17" s="191"/>
    </row>
    <row r="18" spans="1:43" ht="15" customHeight="1">
      <c r="A18" s="277">
        <v>14</v>
      </c>
      <c r="B18" s="302" t="s">
        <v>340</v>
      </c>
      <c r="C18" s="280"/>
      <c r="D18" s="279" t="s">
        <v>190</v>
      </c>
      <c r="E18" s="279" t="s">
        <v>26</v>
      </c>
      <c r="F18" s="295">
        <v>32</v>
      </c>
      <c r="G18" s="279" t="s">
        <v>249</v>
      </c>
      <c r="H18" s="282">
        <v>43106</v>
      </c>
      <c r="I18" s="282">
        <v>43110</v>
      </c>
      <c r="J18" s="283">
        <f t="shared" si="1"/>
        <v>4</v>
      </c>
      <c r="K18" s="279" t="s">
        <v>331</v>
      </c>
      <c r="L18" s="299" t="s">
        <v>359</v>
      </c>
      <c r="M18" s="300">
        <v>12879</v>
      </c>
      <c r="N18" s="300">
        <v>12879</v>
      </c>
      <c r="P18" s="249"/>
      <c r="Q18" s="179"/>
      <c r="R18" s="179"/>
      <c r="S18" s="179"/>
      <c r="X18" s="195"/>
      <c r="Y18" s="184"/>
      <c r="AA18" s="197"/>
      <c r="AB18" s="197"/>
      <c r="AC18" s="197"/>
      <c r="AD18" s="197"/>
      <c r="AE18" s="197"/>
      <c r="AF18" s="197"/>
      <c r="AG18" s="197"/>
      <c r="AH18" s="197"/>
      <c r="AI18" s="69"/>
      <c r="AJ18" s="197"/>
      <c r="AK18" s="69"/>
      <c r="AL18" s="202"/>
      <c r="AO18" s="203"/>
      <c r="AP18" s="191"/>
      <c r="AQ18" s="191"/>
    </row>
    <row r="19" spans="1:43" ht="15" customHeight="1">
      <c r="A19" s="277">
        <v>15</v>
      </c>
      <c r="B19" s="302" t="s">
        <v>341</v>
      </c>
      <c r="C19" s="280"/>
      <c r="D19" s="279" t="s">
        <v>352</v>
      </c>
      <c r="E19" s="278" t="s">
        <v>26</v>
      </c>
      <c r="F19" s="304">
        <v>35</v>
      </c>
      <c r="G19" s="294" t="s">
        <v>249</v>
      </c>
      <c r="H19" s="296">
        <v>43110</v>
      </c>
      <c r="I19" s="296">
        <v>43112</v>
      </c>
      <c r="J19" s="283">
        <f t="shared" si="1"/>
        <v>2</v>
      </c>
      <c r="K19" s="279" t="s">
        <v>374</v>
      </c>
      <c r="L19" s="299" t="s">
        <v>360</v>
      </c>
      <c r="M19" s="300">
        <v>2930</v>
      </c>
      <c r="N19" s="300">
        <v>2930</v>
      </c>
      <c r="P19" s="249"/>
      <c r="Q19" s="179"/>
      <c r="R19" s="179"/>
      <c r="S19" s="179"/>
      <c r="X19" s="195"/>
      <c r="Y19" s="204"/>
      <c r="AA19" s="198"/>
      <c r="AB19" s="198"/>
      <c r="AC19" s="198"/>
      <c r="AD19" s="198"/>
      <c r="AE19" s="198"/>
      <c r="AF19" s="198"/>
      <c r="AG19" s="198"/>
      <c r="AH19" s="198"/>
      <c r="AI19" s="69"/>
      <c r="AJ19" s="198"/>
      <c r="AK19" s="69"/>
      <c r="AL19" s="179"/>
      <c r="AO19" s="203"/>
      <c r="AP19" s="191"/>
      <c r="AQ19" s="191"/>
    </row>
    <row r="20" spans="1:43" ht="15" customHeight="1">
      <c r="A20" s="277">
        <v>16</v>
      </c>
      <c r="B20" s="279" t="s">
        <v>342</v>
      </c>
      <c r="C20" s="280"/>
      <c r="D20" s="279" t="s">
        <v>208</v>
      </c>
      <c r="E20" s="279" t="s">
        <v>26</v>
      </c>
      <c r="F20" s="279">
        <v>30</v>
      </c>
      <c r="G20" s="279" t="s">
        <v>249</v>
      </c>
      <c r="H20" s="282">
        <v>43103</v>
      </c>
      <c r="I20" s="282">
        <v>43108</v>
      </c>
      <c r="J20" s="283">
        <f t="shared" si="1"/>
        <v>5</v>
      </c>
      <c r="K20" s="279" t="s">
        <v>312</v>
      </c>
      <c r="L20" s="279" t="s">
        <v>361</v>
      </c>
      <c r="M20" s="300">
        <v>11601</v>
      </c>
      <c r="N20" s="300">
        <v>11601</v>
      </c>
      <c r="P20" s="249"/>
      <c r="Q20" s="148"/>
      <c r="R20" s="205"/>
      <c r="S20" s="179"/>
      <c r="X20" s="181"/>
      <c r="Y20" s="182"/>
      <c r="AA20" s="70"/>
      <c r="AB20" s="70"/>
      <c r="AC20" s="70"/>
      <c r="AD20" s="70"/>
      <c r="AE20" s="70"/>
      <c r="AF20" s="70"/>
      <c r="AG20" s="70"/>
      <c r="AH20" s="70"/>
      <c r="AI20" s="183"/>
      <c r="AJ20" s="184"/>
      <c r="AK20" s="206"/>
      <c r="AL20" s="185"/>
      <c r="AO20" s="190"/>
      <c r="AP20" s="190"/>
      <c r="AQ20" s="191"/>
    </row>
    <row r="21" spans="1:43" ht="15" customHeight="1">
      <c r="A21" s="277">
        <v>17</v>
      </c>
      <c r="B21" s="305" t="s">
        <v>343</v>
      </c>
      <c r="C21" s="280"/>
      <c r="D21" s="294" t="s">
        <v>308</v>
      </c>
      <c r="E21" s="278" t="s">
        <v>26</v>
      </c>
      <c r="F21" s="304">
        <v>30</v>
      </c>
      <c r="G21" s="294" t="s">
        <v>249</v>
      </c>
      <c r="H21" s="296">
        <v>43097</v>
      </c>
      <c r="I21" s="296">
        <v>43104</v>
      </c>
      <c r="J21" s="283">
        <f t="shared" si="1"/>
        <v>7</v>
      </c>
      <c r="K21" s="279" t="s">
        <v>331</v>
      </c>
      <c r="L21" s="279" t="s">
        <v>362</v>
      </c>
      <c r="M21" s="300">
        <v>4975</v>
      </c>
      <c r="N21" s="300">
        <v>4975</v>
      </c>
      <c r="P21" s="254"/>
      <c r="Q21" s="148"/>
      <c r="R21" s="149"/>
      <c r="S21" s="179"/>
      <c r="X21" s="181"/>
      <c r="Y21" s="182"/>
      <c r="AA21" s="70"/>
      <c r="AB21" s="70"/>
      <c r="AC21" s="70"/>
      <c r="AD21" s="70"/>
      <c r="AE21" s="70"/>
      <c r="AF21" s="70"/>
      <c r="AG21" s="70"/>
      <c r="AH21" s="70"/>
      <c r="AI21" s="183"/>
      <c r="AJ21" s="184"/>
      <c r="AK21" s="206"/>
      <c r="AL21" s="179"/>
      <c r="AO21" s="190"/>
      <c r="AP21" s="190"/>
      <c r="AQ21" s="191"/>
    </row>
    <row r="22" spans="1:43" ht="15" customHeight="1">
      <c r="A22" s="277">
        <v>18</v>
      </c>
      <c r="B22" s="306" t="s">
        <v>344</v>
      </c>
      <c r="C22" s="280"/>
      <c r="D22" s="307" t="s">
        <v>190</v>
      </c>
      <c r="E22" s="306" t="s">
        <v>26</v>
      </c>
      <c r="F22" s="306">
        <v>16</v>
      </c>
      <c r="G22" s="307" t="s">
        <v>249</v>
      </c>
      <c r="H22" s="308">
        <v>43116</v>
      </c>
      <c r="I22" s="308">
        <v>43119</v>
      </c>
      <c r="J22" s="309">
        <f t="shared" si="1"/>
        <v>3</v>
      </c>
      <c r="K22" s="307" t="s">
        <v>375</v>
      </c>
      <c r="L22" s="310" t="s">
        <v>363</v>
      </c>
      <c r="M22" s="300">
        <v>8826</v>
      </c>
      <c r="N22" s="300">
        <v>8826</v>
      </c>
      <c r="P22" s="254"/>
      <c r="Q22" s="179"/>
      <c r="R22" s="179"/>
      <c r="S22" s="179"/>
      <c r="X22" s="195"/>
      <c r="Y22" s="207"/>
      <c r="AA22" s="198"/>
      <c r="AB22" s="198"/>
      <c r="AC22" s="198"/>
      <c r="AD22" s="198"/>
      <c r="AE22" s="198"/>
      <c r="AF22" s="198"/>
      <c r="AG22" s="198"/>
      <c r="AH22" s="198"/>
      <c r="AI22" s="183"/>
      <c r="AJ22" s="198"/>
      <c r="AK22" s="206"/>
      <c r="AL22" s="201"/>
      <c r="AO22" s="190"/>
      <c r="AP22" s="190"/>
      <c r="AQ22" s="191"/>
    </row>
    <row r="23" spans="1:43" ht="15" customHeight="1">
      <c r="A23" s="277">
        <v>19</v>
      </c>
      <c r="B23" s="306" t="s">
        <v>345</v>
      </c>
      <c r="C23" s="279" t="s">
        <v>283</v>
      </c>
      <c r="D23" s="279"/>
      <c r="E23" s="306" t="s">
        <v>26</v>
      </c>
      <c r="F23" s="311">
        <v>30</v>
      </c>
      <c r="G23" s="312" t="s">
        <v>249</v>
      </c>
      <c r="H23" s="313">
        <v>43113</v>
      </c>
      <c r="I23" s="313">
        <v>43115</v>
      </c>
      <c r="J23" s="309">
        <f t="shared" si="1"/>
        <v>2</v>
      </c>
      <c r="K23" s="307" t="s">
        <v>376</v>
      </c>
      <c r="L23" s="307" t="s">
        <v>364</v>
      </c>
      <c r="M23" s="300">
        <v>2182</v>
      </c>
      <c r="N23" s="300">
        <v>2182</v>
      </c>
      <c r="P23" s="254"/>
      <c r="Q23" s="179"/>
      <c r="R23" s="179"/>
      <c r="S23" s="179"/>
      <c r="X23" s="195"/>
      <c r="Y23" s="207"/>
      <c r="AA23" s="198"/>
      <c r="AB23" s="198"/>
      <c r="AC23" s="198"/>
      <c r="AD23" s="198"/>
      <c r="AE23" s="198"/>
      <c r="AF23" s="198"/>
      <c r="AG23" s="198"/>
      <c r="AH23" s="198"/>
      <c r="AI23" s="183"/>
      <c r="AJ23" s="198"/>
      <c r="AK23" s="206"/>
      <c r="AL23" s="201"/>
      <c r="AO23" s="190"/>
      <c r="AP23" s="190"/>
      <c r="AQ23" s="191"/>
    </row>
    <row r="24" spans="1:43" ht="15" customHeight="1">
      <c r="A24" s="277">
        <v>20</v>
      </c>
      <c r="B24" s="306" t="s">
        <v>307</v>
      </c>
      <c r="C24" s="279" t="s">
        <v>193</v>
      </c>
      <c r="D24" s="279"/>
      <c r="E24" s="306" t="s">
        <v>25</v>
      </c>
      <c r="F24" s="311">
        <v>15</v>
      </c>
      <c r="G24" s="312" t="s">
        <v>249</v>
      </c>
      <c r="H24" s="289">
        <v>43108</v>
      </c>
      <c r="I24" s="289">
        <v>43115</v>
      </c>
      <c r="J24" s="283">
        <f t="shared" si="1"/>
        <v>7</v>
      </c>
      <c r="K24" s="307" t="s">
        <v>373</v>
      </c>
      <c r="L24" s="310" t="s">
        <v>365</v>
      </c>
      <c r="M24" s="300">
        <v>14741</v>
      </c>
      <c r="N24" s="300">
        <v>14741</v>
      </c>
      <c r="P24" s="254"/>
      <c r="Q24" s="179"/>
      <c r="R24" s="179"/>
      <c r="S24" s="179"/>
      <c r="X24" s="195"/>
      <c r="Y24" s="207"/>
      <c r="AA24" s="198"/>
      <c r="AB24" s="198"/>
      <c r="AC24" s="198"/>
      <c r="AD24" s="198"/>
      <c r="AE24" s="198"/>
      <c r="AF24" s="198"/>
      <c r="AG24" s="198"/>
      <c r="AH24" s="198"/>
      <c r="AI24" s="183"/>
      <c r="AJ24" s="198"/>
      <c r="AK24" s="206"/>
      <c r="AL24" s="208"/>
      <c r="AO24" s="190"/>
      <c r="AP24" s="190"/>
      <c r="AQ24" s="191"/>
    </row>
    <row r="25" spans="1:43" ht="15" customHeight="1">
      <c r="A25" s="277">
        <v>21</v>
      </c>
      <c r="B25" s="306" t="s">
        <v>238</v>
      </c>
      <c r="C25" s="279" t="s">
        <v>230</v>
      </c>
      <c r="D25" s="279"/>
      <c r="E25" s="290" t="s">
        <v>26</v>
      </c>
      <c r="F25" s="311">
        <v>60</v>
      </c>
      <c r="G25" s="312" t="s">
        <v>249</v>
      </c>
      <c r="H25" s="291">
        <v>43094</v>
      </c>
      <c r="I25" s="291">
        <v>43097</v>
      </c>
      <c r="J25" s="283">
        <f t="shared" si="1"/>
        <v>3</v>
      </c>
      <c r="K25" s="307" t="s">
        <v>377</v>
      </c>
      <c r="L25" s="310" t="s">
        <v>366</v>
      </c>
      <c r="M25" s="300">
        <v>10445</v>
      </c>
      <c r="N25" s="300">
        <v>10445</v>
      </c>
      <c r="P25" s="254"/>
      <c r="Q25" s="179"/>
      <c r="S25" s="179"/>
      <c r="X25" s="195"/>
      <c r="Y25" s="207"/>
      <c r="AA25" s="198"/>
      <c r="AB25" s="198"/>
      <c r="AC25" s="198"/>
      <c r="AD25" s="198"/>
      <c r="AE25" s="198"/>
      <c r="AF25" s="198"/>
      <c r="AG25" s="198"/>
      <c r="AH25" s="198"/>
      <c r="AI25" s="183"/>
      <c r="AJ25" s="198"/>
      <c r="AK25" s="206"/>
      <c r="AL25" s="201"/>
      <c r="AO25" s="190"/>
      <c r="AP25" s="190"/>
      <c r="AQ25" s="191"/>
    </row>
    <row r="26" spans="1:43" ht="15" customHeight="1">
      <c r="A26" s="277">
        <v>22</v>
      </c>
      <c r="B26" s="292" t="s">
        <v>346</v>
      </c>
      <c r="C26" s="280"/>
      <c r="D26" s="314" t="s">
        <v>190</v>
      </c>
      <c r="E26" s="306" t="s">
        <v>26</v>
      </c>
      <c r="F26" s="311">
        <v>16</v>
      </c>
      <c r="G26" s="312" t="s">
        <v>249</v>
      </c>
      <c r="H26" s="315">
        <v>43122</v>
      </c>
      <c r="I26" s="315">
        <v>43125</v>
      </c>
      <c r="J26" s="283">
        <f t="shared" si="1"/>
        <v>3</v>
      </c>
      <c r="K26" s="307" t="s">
        <v>244</v>
      </c>
      <c r="L26" s="310" t="s">
        <v>367</v>
      </c>
      <c r="M26" s="300">
        <v>8302</v>
      </c>
      <c r="N26" s="300">
        <v>8302</v>
      </c>
      <c r="P26" s="254"/>
      <c r="Q26" s="179"/>
      <c r="R26" s="179"/>
      <c r="S26" s="179"/>
      <c r="X26" s="195"/>
      <c r="Y26" s="207"/>
      <c r="AA26" s="198"/>
      <c r="AB26" s="198"/>
      <c r="AC26" s="198"/>
      <c r="AD26" s="198"/>
      <c r="AE26" s="198"/>
      <c r="AF26" s="198"/>
      <c r="AG26" s="198"/>
      <c r="AH26" s="198"/>
      <c r="AI26" s="183"/>
      <c r="AJ26" s="198"/>
      <c r="AK26" s="206"/>
      <c r="AL26" s="200"/>
      <c r="AO26" s="190"/>
      <c r="AP26" s="190"/>
      <c r="AQ26" s="191"/>
    </row>
    <row r="27" spans="1:43" ht="15" customHeight="1">
      <c r="A27" s="277">
        <v>23</v>
      </c>
      <c r="B27" s="306" t="s">
        <v>347</v>
      </c>
      <c r="C27" s="279" t="s">
        <v>188</v>
      </c>
      <c r="D27" s="279"/>
      <c r="E27" s="316" t="s">
        <v>26</v>
      </c>
      <c r="F27" s="311">
        <v>55</v>
      </c>
      <c r="G27" s="317" t="s">
        <v>249</v>
      </c>
      <c r="H27" s="318">
        <v>43121</v>
      </c>
      <c r="I27" s="318">
        <v>43130</v>
      </c>
      <c r="J27" s="283">
        <f t="shared" si="1"/>
        <v>9</v>
      </c>
      <c r="K27" s="307" t="s">
        <v>244</v>
      </c>
      <c r="L27" s="310" t="s">
        <v>368</v>
      </c>
      <c r="M27" s="300">
        <v>16751</v>
      </c>
      <c r="N27" s="300">
        <v>16751</v>
      </c>
      <c r="P27" s="254"/>
      <c r="Q27" s="179"/>
      <c r="R27" s="179"/>
      <c r="S27" s="179"/>
      <c r="X27" s="195"/>
      <c r="Y27" s="207"/>
      <c r="AA27" s="198"/>
      <c r="AB27" s="198"/>
      <c r="AC27" s="198"/>
      <c r="AD27" s="198"/>
      <c r="AE27" s="198"/>
      <c r="AF27" s="198"/>
      <c r="AG27" s="198"/>
      <c r="AH27" s="198"/>
      <c r="AI27" s="183"/>
      <c r="AJ27" s="198"/>
      <c r="AK27" s="206"/>
      <c r="AL27" s="201"/>
      <c r="AO27" s="190"/>
      <c r="AP27" s="190"/>
      <c r="AQ27" s="191"/>
    </row>
    <row r="28" spans="1:43" ht="15" customHeight="1">
      <c r="A28" s="277">
        <v>24</v>
      </c>
      <c r="B28" s="306" t="s">
        <v>348</v>
      </c>
      <c r="C28" s="279" t="s">
        <v>193</v>
      </c>
      <c r="D28" s="319"/>
      <c r="E28" s="306" t="s">
        <v>26</v>
      </c>
      <c r="F28" s="311">
        <v>40</v>
      </c>
      <c r="G28" s="312" t="s">
        <v>249</v>
      </c>
      <c r="H28" s="289">
        <v>43124</v>
      </c>
      <c r="I28" s="289">
        <v>43127</v>
      </c>
      <c r="J28" s="283">
        <f t="shared" si="1"/>
        <v>3</v>
      </c>
      <c r="K28" s="307" t="s">
        <v>312</v>
      </c>
      <c r="L28" s="310" t="s">
        <v>369</v>
      </c>
      <c r="M28" s="300">
        <v>4909</v>
      </c>
      <c r="N28" s="300">
        <v>4909</v>
      </c>
      <c r="P28" s="254"/>
      <c r="Q28" s="179"/>
      <c r="R28" s="209"/>
      <c r="S28" s="179"/>
      <c r="X28" s="195"/>
      <c r="Y28" s="207"/>
      <c r="AA28" s="198"/>
      <c r="AB28" s="198"/>
      <c r="AC28" s="198"/>
      <c r="AD28" s="198"/>
      <c r="AE28" s="198"/>
      <c r="AF28" s="198"/>
      <c r="AG28" s="198"/>
      <c r="AH28" s="198"/>
      <c r="AI28" s="183"/>
      <c r="AJ28" s="198"/>
      <c r="AK28" s="206"/>
      <c r="AL28" s="199"/>
      <c r="AO28" s="190"/>
      <c r="AP28" s="190"/>
      <c r="AQ28" s="191"/>
    </row>
    <row r="29" spans="1:43" ht="15" customHeight="1">
      <c r="A29" s="277">
        <v>25</v>
      </c>
      <c r="B29" s="292" t="s">
        <v>349</v>
      </c>
      <c r="C29" s="280"/>
      <c r="D29" s="279" t="s">
        <v>189</v>
      </c>
      <c r="E29" s="320" t="s">
        <v>25</v>
      </c>
      <c r="F29" s="311">
        <v>8</v>
      </c>
      <c r="G29" s="321" t="s">
        <v>249</v>
      </c>
      <c r="H29" s="322">
        <v>43123</v>
      </c>
      <c r="I29" s="322">
        <v>43130</v>
      </c>
      <c r="J29" s="283">
        <f t="shared" si="1"/>
        <v>7</v>
      </c>
      <c r="K29" s="307" t="s">
        <v>373</v>
      </c>
      <c r="L29" s="310" t="s">
        <v>370</v>
      </c>
      <c r="M29" s="300">
        <v>15206</v>
      </c>
      <c r="N29" s="300">
        <v>15206</v>
      </c>
      <c r="P29" s="254"/>
      <c r="Q29" s="179"/>
      <c r="R29" s="179"/>
      <c r="S29" s="179"/>
      <c r="X29" s="195"/>
      <c r="Y29" s="207"/>
      <c r="AA29" s="198"/>
      <c r="AB29" s="198"/>
      <c r="AC29" s="198"/>
      <c r="AD29" s="198"/>
      <c r="AE29" s="198"/>
      <c r="AF29" s="198"/>
      <c r="AG29" s="198"/>
      <c r="AH29" s="198"/>
      <c r="AI29" s="183"/>
      <c r="AJ29" s="198"/>
      <c r="AK29" s="206"/>
      <c r="AL29" s="200"/>
      <c r="AO29" s="190"/>
      <c r="AP29" s="190"/>
      <c r="AQ29" s="191"/>
    </row>
    <row r="30" spans="1:43" ht="15" customHeight="1">
      <c r="A30" s="277">
        <v>26</v>
      </c>
      <c r="B30" s="305" t="s">
        <v>350</v>
      </c>
      <c r="C30" s="280"/>
      <c r="D30" s="279" t="s">
        <v>208</v>
      </c>
      <c r="E30" s="306" t="s">
        <v>26</v>
      </c>
      <c r="F30" s="311">
        <v>35</v>
      </c>
      <c r="G30" s="321" t="s">
        <v>249</v>
      </c>
      <c r="H30" s="323">
        <v>43129</v>
      </c>
      <c r="I30" s="323">
        <v>43131</v>
      </c>
      <c r="J30" s="283">
        <f t="shared" si="1"/>
        <v>2</v>
      </c>
      <c r="K30" s="307" t="s">
        <v>374</v>
      </c>
      <c r="L30" s="310" t="s">
        <v>371</v>
      </c>
      <c r="M30" s="300">
        <v>3978</v>
      </c>
      <c r="N30" s="300">
        <v>3978</v>
      </c>
      <c r="O30" s="178"/>
      <c r="P30" s="178"/>
      <c r="Q30" s="179"/>
      <c r="R30" s="147"/>
      <c r="S30" s="179"/>
      <c r="X30" s="195"/>
      <c r="Y30" s="207"/>
      <c r="AA30" s="198"/>
      <c r="AB30" s="198"/>
      <c r="AC30" s="198"/>
      <c r="AD30" s="198"/>
      <c r="AE30" s="198"/>
      <c r="AF30" s="198"/>
      <c r="AG30" s="198"/>
      <c r="AH30" s="198"/>
      <c r="AI30" s="183"/>
      <c r="AJ30" s="198"/>
      <c r="AK30" s="206"/>
      <c r="AL30" s="201"/>
      <c r="AO30" s="190"/>
      <c r="AP30" s="190"/>
      <c r="AQ30" s="191"/>
    </row>
    <row r="31" spans="1:43" ht="15" customHeight="1">
      <c r="A31" s="277">
        <v>27</v>
      </c>
      <c r="B31" s="324" t="s">
        <v>378</v>
      </c>
      <c r="C31" s="325" t="s">
        <v>404</v>
      </c>
      <c r="D31" s="279"/>
      <c r="E31" s="278" t="s">
        <v>25</v>
      </c>
      <c r="F31" s="326">
        <v>52</v>
      </c>
      <c r="G31" s="327" t="s">
        <v>234</v>
      </c>
      <c r="H31" s="288">
        <v>43098</v>
      </c>
      <c r="I31" s="288">
        <v>43102</v>
      </c>
      <c r="J31" s="328">
        <v>4</v>
      </c>
      <c r="K31" s="325" t="s">
        <v>316</v>
      </c>
      <c r="L31" s="329">
        <v>355547435</v>
      </c>
      <c r="M31" s="330">
        <v>7833</v>
      </c>
      <c r="N31" s="330">
        <v>7833</v>
      </c>
      <c r="O31" s="178"/>
      <c r="Q31" s="176"/>
      <c r="R31" s="249"/>
      <c r="S31" s="179"/>
      <c r="X31" s="195"/>
      <c r="Y31" s="207"/>
      <c r="AA31" s="198"/>
      <c r="AB31" s="198"/>
      <c r="AC31" s="198"/>
      <c r="AD31" s="198"/>
      <c r="AE31" s="198"/>
      <c r="AF31" s="198"/>
      <c r="AG31" s="198"/>
      <c r="AH31" s="198"/>
      <c r="AI31" s="183"/>
      <c r="AJ31" s="198"/>
      <c r="AK31" s="206"/>
      <c r="AL31" s="200"/>
    </row>
    <row r="32" spans="1:43" ht="15" customHeight="1">
      <c r="A32" s="277">
        <v>28</v>
      </c>
      <c r="B32" s="331" t="s">
        <v>379</v>
      </c>
      <c r="C32" s="332" t="s">
        <v>314</v>
      </c>
      <c r="D32" s="279"/>
      <c r="E32" s="333" t="s">
        <v>25</v>
      </c>
      <c r="F32" s="326">
        <v>61</v>
      </c>
      <c r="G32" s="327" t="s">
        <v>234</v>
      </c>
      <c r="H32" s="334">
        <v>43099</v>
      </c>
      <c r="I32" s="334">
        <v>43103</v>
      </c>
      <c r="J32" s="328">
        <v>4</v>
      </c>
      <c r="K32" s="325" t="s">
        <v>237</v>
      </c>
      <c r="L32" s="329">
        <v>3125353315</v>
      </c>
      <c r="M32" s="330">
        <v>4943</v>
      </c>
      <c r="N32" s="330">
        <v>4943</v>
      </c>
      <c r="O32" s="178"/>
      <c r="Q32" s="176"/>
      <c r="R32" s="249"/>
      <c r="S32" s="179"/>
      <c r="X32" s="195"/>
      <c r="Y32" s="206"/>
      <c r="AA32" s="198"/>
      <c r="AB32" s="198"/>
      <c r="AC32" s="198"/>
      <c r="AD32" s="198"/>
      <c r="AE32" s="198"/>
      <c r="AF32" s="198"/>
      <c r="AG32" s="198"/>
      <c r="AH32" s="198"/>
      <c r="AI32" s="69"/>
      <c r="AJ32" s="198"/>
      <c r="AK32" s="69"/>
      <c r="AL32" s="186"/>
    </row>
    <row r="33" spans="1:41" ht="15" customHeight="1">
      <c r="A33" s="277">
        <v>29</v>
      </c>
      <c r="B33" s="325" t="s">
        <v>380</v>
      </c>
      <c r="C33" s="325" t="s">
        <v>405</v>
      </c>
      <c r="D33" s="279"/>
      <c r="E33" s="325" t="s">
        <v>26</v>
      </c>
      <c r="F33" s="335">
        <v>16</v>
      </c>
      <c r="G33" s="325" t="s">
        <v>234</v>
      </c>
      <c r="H33" s="336">
        <v>43101</v>
      </c>
      <c r="I33" s="336">
        <v>43104</v>
      </c>
      <c r="J33" s="328">
        <v>3</v>
      </c>
      <c r="K33" s="325" t="s">
        <v>400</v>
      </c>
      <c r="L33" s="329">
        <v>3555100535</v>
      </c>
      <c r="M33" s="330">
        <v>7612</v>
      </c>
      <c r="N33" s="330">
        <v>7612</v>
      </c>
      <c r="O33" s="178"/>
      <c r="Q33" s="176"/>
      <c r="R33" s="249"/>
      <c r="S33" s="179"/>
      <c r="X33" s="195"/>
      <c r="Y33" s="204"/>
      <c r="AA33" s="198"/>
      <c r="AB33" s="198"/>
      <c r="AC33" s="198"/>
      <c r="AD33" s="198"/>
      <c r="AE33" s="198"/>
      <c r="AF33" s="198"/>
      <c r="AG33" s="198"/>
      <c r="AH33" s="198"/>
      <c r="AI33" s="69"/>
      <c r="AJ33" s="204"/>
      <c r="AK33" s="69"/>
      <c r="AL33" s="179"/>
    </row>
    <row r="34" spans="1:41" ht="15" customHeight="1">
      <c r="A34" s="277">
        <v>30</v>
      </c>
      <c r="B34" s="325" t="s">
        <v>381</v>
      </c>
      <c r="C34" s="280"/>
      <c r="D34" s="325" t="s">
        <v>190</v>
      </c>
      <c r="E34" s="325" t="s">
        <v>26</v>
      </c>
      <c r="F34" s="335">
        <v>7</v>
      </c>
      <c r="G34" s="325" t="s">
        <v>234</v>
      </c>
      <c r="H34" s="336">
        <v>43102</v>
      </c>
      <c r="I34" s="336">
        <v>43105</v>
      </c>
      <c r="J34" s="328">
        <v>3</v>
      </c>
      <c r="K34" s="325" t="s">
        <v>401</v>
      </c>
      <c r="L34" s="329">
        <v>3555101372</v>
      </c>
      <c r="M34" s="330">
        <v>11024</v>
      </c>
      <c r="N34" s="330">
        <v>11024</v>
      </c>
      <c r="O34" s="178"/>
      <c r="Q34" s="176"/>
      <c r="R34" s="249"/>
      <c r="S34" s="179"/>
      <c r="X34" s="195"/>
      <c r="Y34" s="207"/>
      <c r="AA34" s="198"/>
      <c r="AB34" s="198"/>
      <c r="AC34" s="198"/>
      <c r="AD34" s="198"/>
      <c r="AE34" s="198"/>
      <c r="AF34" s="198"/>
      <c r="AG34" s="198"/>
      <c r="AH34" s="198"/>
      <c r="AI34" s="69"/>
      <c r="AJ34" s="198"/>
      <c r="AK34" s="69"/>
      <c r="AL34" s="200"/>
    </row>
    <row r="35" spans="1:41" ht="15" customHeight="1">
      <c r="A35" s="277">
        <v>31</v>
      </c>
      <c r="B35" s="325" t="s">
        <v>382</v>
      </c>
      <c r="C35" s="325" t="s">
        <v>192</v>
      </c>
      <c r="D35" s="279"/>
      <c r="E35" s="325" t="s">
        <v>26</v>
      </c>
      <c r="F35" s="335">
        <v>72</v>
      </c>
      <c r="G35" s="325" t="s">
        <v>234</v>
      </c>
      <c r="H35" s="336">
        <v>43108</v>
      </c>
      <c r="I35" s="336">
        <v>43115</v>
      </c>
      <c r="J35" s="328">
        <v>7</v>
      </c>
      <c r="K35" s="325" t="s">
        <v>313</v>
      </c>
      <c r="L35" s="329">
        <v>3100770875</v>
      </c>
      <c r="M35" s="330">
        <v>9638</v>
      </c>
      <c r="N35" s="330">
        <v>9638</v>
      </c>
      <c r="O35" s="178"/>
      <c r="Q35" s="176"/>
      <c r="R35" s="249"/>
      <c r="S35" s="179"/>
      <c r="X35" s="195"/>
      <c r="Y35" s="207"/>
      <c r="AA35" s="198"/>
      <c r="AB35" s="198"/>
      <c r="AC35" s="198"/>
      <c r="AD35" s="198"/>
      <c r="AE35" s="198"/>
      <c r="AF35" s="198"/>
      <c r="AG35" s="198"/>
      <c r="AH35" s="198"/>
      <c r="AI35" s="69"/>
      <c r="AJ35" s="198"/>
      <c r="AK35" s="69"/>
      <c r="AL35" s="200"/>
    </row>
    <row r="36" spans="1:41" ht="15" customHeight="1">
      <c r="A36" s="277">
        <v>32</v>
      </c>
      <c r="B36" s="325" t="s">
        <v>383</v>
      </c>
      <c r="C36" s="280"/>
      <c r="D36" s="325" t="s">
        <v>208</v>
      </c>
      <c r="E36" s="325" t="s">
        <v>26</v>
      </c>
      <c r="F36" s="335">
        <v>2</v>
      </c>
      <c r="G36" s="325" t="s">
        <v>234</v>
      </c>
      <c r="H36" s="336">
        <v>43104</v>
      </c>
      <c r="I36" s="336">
        <v>43108</v>
      </c>
      <c r="J36" s="328">
        <v>4</v>
      </c>
      <c r="K36" s="325" t="s">
        <v>333</v>
      </c>
      <c r="L36" s="329">
        <v>3555251954</v>
      </c>
      <c r="M36" s="330">
        <v>3453</v>
      </c>
      <c r="N36" s="330">
        <v>3453</v>
      </c>
      <c r="O36" s="178"/>
      <c r="Q36" s="176"/>
      <c r="R36" s="249"/>
      <c r="S36" s="179"/>
      <c r="X36" s="195"/>
      <c r="Y36" s="207"/>
      <c r="AA36" s="198"/>
      <c r="AB36" s="198"/>
      <c r="AC36" s="198"/>
      <c r="AD36" s="198"/>
      <c r="AE36" s="198"/>
      <c r="AF36" s="198"/>
      <c r="AG36" s="198"/>
      <c r="AH36" s="198"/>
      <c r="AI36" s="69"/>
      <c r="AJ36" s="198"/>
      <c r="AK36" s="206"/>
      <c r="AL36" s="199"/>
    </row>
    <row r="37" spans="1:41" ht="15" customHeight="1">
      <c r="A37" s="277">
        <v>33</v>
      </c>
      <c r="B37" s="325" t="s">
        <v>384</v>
      </c>
      <c r="C37" s="280"/>
      <c r="D37" s="325" t="s">
        <v>208</v>
      </c>
      <c r="E37" s="325" t="s">
        <v>26</v>
      </c>
      <c r="F37" s="335">
        <v>37</v>
      </c>
      <c r="G37" s="325" t="s">
        <v>234</v>
      </c>
      <c r="H37" s="336">
        <v>43102</v>
      </c>
      <c r="I37" s="336">
        <v>43105</v>
      </c>
      <c r="J37" s="328">
        <v>3</v>
      </c>
      <c r="K37" s="325" t="s">
        <v>244</v>
      </c>
      <c r="L37" s="329"/>
      <c r="M37" s="330">
        <v>18457</v>
      </c>
      <c r="N37" s="330">
        <v>18457</v>
      </c>
      <c r="O37" s="178"/>
      <c r="Q37" s="176"/>
      <c r="R37" s="249"/>
      <c r="S37" s="179"/>
      <c r="X37" s="195"/>
      <c r="Y37" s="207"/>
      <c r="AA37" s="198"/>
      <c r="AB37" s="198"/>
      <c r="AC37" s="198"/>
      <c r="AD37" s="198"/>
      <c r="AE37" s="198"/>
      <c r="AF37" s="198"/>
      <c r="AG37" s="198"/>
      <c r="AH37" s="198"/>
      <c r="AI37" s="183"/>
      <c r="AJ37" s="198"/>
      <c r="AK37" s="206"/>
      <c r="AL37" s="200"/>
      <c r="AO37" s="210"/>
    </row>
    <row r="38" spans="1:41" ht="15" customHeight="1">
      <c r="A38" s="277">
        <v>34</v>
      </c>
      <c r="B38" s="325" t="s">
        <v>385</v>
      </c>
      <c r="C38" s="279" t="s">
        <v>351</v>
      </c>
      <c r="D38" s="284"/>
      <c r="E38" s="325" t="s">
        <v>26</v>
      </c>
      <c r="F38" s="335">
        <v>47</v>
      </c>
      <c r="G38" s="325" t="s">
        <v>234</v>
      </c>
      <c r="H38" s="336">
        <v>43111</v>
      </c>
      <c r="I38" s="336">
        <v>43114</v>
      </c>
      <c r="J38" s="337">
        <v>3</v>
      </c>
      <c r="K38" s="325"/>
      <c r="L38" s="329"/>
      <c r="M38" s="285">
        <v>2162</v>
      </c>
      <c r="N38" s="285">
        <v>2162</v>
      </c>
      <c r="O38" s="178"/>
      <c r="Q38" s="176"/>
      <c r="R38" s="249"/>
      <c r="S38" s="179"/>
      <c r="X38" s="195"/>
      <c r="Y38" s="207"/>
      <c r="AA38" s="198"/>
      <c r="AB38" s="198"/>
      <c r="AC38" s="198"/>
      <c r="AD38" s="198"/>
      <c r="AE38" s="198"/>
      <c r="AF38" s="198"/>
      <c r="AG38" s="198"/>
      <c r="AH38" s="198"/>
      <c r="AI38" s="183"/>
      <c r="AJ38" s="198"/>
      <c r="AK38" s="206"/>
      <c r="AL38" s="199"/>
      <c r="AO38" s="210"/>
    </row>
    <row r="39" spans="1:41" ht="15" customHeight="1">
      <c r="A39" s="277">
        <v>35</v>
      </c>
      <c r="B39" s="305" t="s">
        <v>386</v>
      </c>
      <c r="C39" s="294" t="s">
        <v>406</v>
      </c>
      <c r="D39" s="279"/>
      <c r="E39" s="278" t="s">
        <v>26</v>
      </c>
      <c r="F39" s="304">
        <v>58</v>
      </c>
      <c r="G39" s="294" t="s">
        <v>234</v>
      </c>
      <c r="H39" s="296">
        <v>43119</v>
      </c>
      <c r="I39" s="296">
        <v>43122</v>
      </c>
      <c r="J39" s="338">
        <f t="shared" ref="J39:J54" si="2">I39-H39</f>
        <v>3</v>
      </c>
      <c r="K39" s="279" t="s">
        <v>312</v>
      </c>
      <c r="L39" s="284">
        <v>3111987774</v>
      </c>
      <c r="M39" s="285">
        <v>5462</v>
      </c>
      <c r="N39" s="285">
        <v>5462</v>
      </c>
      <c r="O39" s="178"/>
      <c r="Q39" s="249"/>
      <c r="R39" s="249"/>
      <c r="S39" s="179"/>
      <c r="X39" s="195"/>
      <c r="Y39" s="196"/>
      <c r="AA39" s="198"/>
      <c r="AB39" s="198"/>
      <c r="AC39" s="198"/>
      <c r="AD39" s="198"/>
      <c r="AE39" s="198"/>
      <c r="AF39" s="198"/>
      <c r="AG39" s="198"/>
      <c r="AH39" s="198"/>
      <c r="AI39" s="69"/>
      <c r="AJ39" s="198"/>
      <c r="AK39" s="198"/>
      <c r="AL39" s="179"/>
      <c r="AO39" s="210"/>
    </row>
    <row r="40" spans="1:41" ht="15" customHeight="1">
      <c r="A40" s="277">
        <v>36</v>
      </c>
      <c r="B40" s="278" t="s">
        <v>243</v>
      </c>
      <c r="C40" s="280"/>
      <c r="D40" s="294" t="s">
        <v>295</v>
      </c>
      <c r="E40" s="278" t="s">
        <v>26</v>
      </c>
      <c r="F40" s="304">
        <v>49</v>
      </c>
      <c r="G40" s="294" t="s">
        <v>234</v>
      </c>
      <c r="H40" s="296">
        <v>43115</v>
      </c>
      <c r="I40" s="296">
        <v>43117</v>
      </c>
      <c r="J40" s="338">
        <f t="shared" si="2"/>
        <v>2</v>
      </c>
      <c r="K40" s="279" t="s">
        <v>236</v>
      </c>
      <c r="L40" s="284">
        <v>3427039057</v>
      </c>
      <c r="M40" s="339">
        <v>6278</v>
      </c>
      <c r="N40" s="339">
        <v>6278</v>
      </c>
      <c r="O40" s="178"/>
      <c r="Q40" s="249"/>
      <c r="R40" s="249"/>
      <c r="S40" s="179"/>
      <c r="X40" s="195"/>
      <c r="Y40" s="196"/>
      <c r="AA40" s="197"/>
      <c r="AB40" s="197"/>
      <c r="AC40" s="197"/>
      <c r="AD40" s="197"/>
      <c r="AE40" s="197"/>
      <c r="AF40" s="197"/>
      <c r="AG40" s="197"/>
      <c r="AH40" s="197"/>
      <c r="AI40" s="69"/>
      <c r="AJ40" s="197"/>
      <c r="AK40" s="198"/>
      <c r="AL40" s="179"/>
      <c r="AO40" s="210"/>
    </row>
    <row r="41" spans="1:41" ht="15" customHeight="1">
      <c r="A41" s="277">
        <v>37</v>
      </c>
      <c r="B41" s="305" t="s">
        <v>387</v>
      </c>
      <c r="C41" s="280"/>
      <c r="D41" s="294" t="s">
        <v>407</v>
      </c>
      <c r="E41" s="278" t="s">
        <v>26</v>
      </c>
      <c r="F41" s="304">
        <v>39</v>
      </c>
      <c r="G41" s="294" t="s">
        <v>234</v>
      </c>
      <c r="H41" s="296">
        <v>43116</v>
      </c>
      <c r="I41" s="296">
        <v>43118</v>
      </c>
      <c r="J41" s="338">
        <f t="shared" si="2"/>
        <v>2</v>
      </c>
      <c r="K41" s="279" t="s">
        <v>310</v>
      </c>
      <c r="L41" s="284">
        <v>3555603084</v>
      </c>
      <c r="M41" s="339">
        <v>4019</v>
      </c>
      <c r="N41" s="339">
        <v>4019</v>
      </c>
      <c r="O41" s="178"/>
      <c r="Q41" s="249"/>
      <c r="R41" s="249"/>
      <c r="S41" s="179"/>
      <c r="X41" s="195"/>
      <c r="Y41" s="207"/>
      <c r="AA41" s="198"/>
      <c r="AB41" s="198"/>
      <c r="AC41" s="198"/>
      <c r="AD41" s="198"/>
      <c r="AE41" s="198"/>
      <c r="AF41" s="198"/>
      <c r="AG41" s="198"/>
      <c r="AH41" s="198"/>
      <c r="AI41" s="183"/>
      <c r="AJ41" s="198"/>
      <c r="AK41" s="206"/>
      <c r="AL41" s="201"/>
      <c r="AO41" s="211"/>
    </row>
    <row r="42" spans="1:41" ht="15" customHeight="1">
      <c r="A42" s="277">
        <v>38</v>
      </c>
      <c r="B42" s="279" t="s">
        <v>388</v>
      </c>
      <c r="C42" s="280"/>
      <c r="D42" s="279" t="s">
        <v>408</v>
      </c>
      <c r="E42" s="279" t="s">
        <v>26</v>
      </c>
      <c r="F42" s="295">
        <v>62</v>
      </c>
      <c r="G42" s="279" t="s">
        <v>234</v>
      </c>
      <c r="H42" s="282">
        <v>43115</v>
      </c>
      <c r="I42" s="282">
        <v>43118</v>
      </c>
      <c r="J42" s="338">
        <f t="shared" si="2"/>
        <v>3</v>
      </c>
      <c r="K42" s="279" t="s">
        <v>310</v>
      </c>
      <c r="L42" s="284">
        <v>3418850592</v>
      </c>
      <c r="M42" s="339">
        <v>3413</v>
      </c>
      <c r="N42" s="339">
        <v>3413</v>
      </c>
      <c r="O42" s="178"/>
      <c r="Q42" s="249"/>
      <c r="R42" s="249"/>
      <c r="X42" s="195"/>
      <c r="Y42" s="207"/>
      <c r="AA42" s="198"/>
      <c r="AB42" s="198"/>
      <c r="AC42" s="198"/>
      <c r="AD42" s="198"/>
      <c r="AE42" s="198"/>
      <c r="AF42" s="198"/>
      <c r="AG42" s="198"/>
      <c r="AH42" s="198"/>
      <c r="AI42" s="183"/>
      <c r="AJ42" s="198"/>
      <c r="AK42" s="206"/>
      <c r="AL42" s="201"/>
      <c r="AO42" s="211"/>
    </row>
    <row r="43" spans="1:41" ht="15" customHeight="1">
      <c r="A43" s="277">
        <v>39</v>
      </c>
      <c r="B43" s="305" t="s">
        <v>389</v>
      </c>
      <c r="C43" s="280"/>
      <c r="D43" s="279" t="s">
        <v>409</v>
      </c>
      <c r="E43" s="279" t="s">
        <v>26</v>
      </c>
      <c r="F43" s="295">
        <v>13</v>
      </c>
      <c r="G43" s="279" t="s">
        <v>234</v>
      </c>
      <c r="H43" s="282">
        <v>43115</v>
      </c>
      <c r="I43" s="282">
        <v>43122</v>
      </c>
      <c r="J43" s="338">
        <f t="shared" si="2"/>
        <v>7</v>
      </c>
      <c r="K43" s="279" t="s">
        <v>247</v>
      </c>
      <c r="L43" s="284">
        <v>3555333788</v>
      </c>
      <c r="M43" s="339">
        <v>25000</v>
      </c>
      <c r="N43" s="339">
        <v>25000</v>
      </c>
      <c r="O43" s="178"/>
      <c r="Q43" s="249"/>
      <c r="R43" s="249"/>
      <c r="S43" s="179"/>
      <c r="X43" s="195"/>
      <c r="Y43" s="207"/>
      <c r="AA43" s="198"/>
      <c r="AB43" s="198"/>
      <c r="AC43" s="198"/>
      <c r="AD43" s="198"/>
      <c r="AE43" s="198"/>
      <c r="AF43" s="198"/>
      <c r="AG43" s="198"/>
      <c r="AH43" s="198"/>
      <c r="AI43" s="183"/>
      <c r="AJ43" s="198"/>
      <c r="AK43" s="206"/>
      <c r="AL43" s="208"/>
      <c r="AO43" s="211"/>
    </row>
    <row r="44" spans="1:41" ht="15" customHeight="1">
      <c r="A44" s="277">
        <v>40</v>
      </c>
      <c r="B44" s="279" t="s">
        <v>390</v>
      </c>
      <c r="C44" s="279" t="s">
        <v>193</v>
      </c>
      <c r="D44" s="340"/>
      <c r="E44" s="279" t="s">
        <v>25</v>
      </c>
      <c r="F44" s="279">
        <v>35</v>
      </c>
      <c r="G44" s="279" t="s">
        <v>234</v>
      </c>
      <c r="H44" s="282">
        <v>43118</v>
      </c>
      <c r="I44" s="282">
        <v>43120</v>
      </c>
      <c r="J44" s="338">
        <f t="shared" si="2"/>
        <v>2</v>
      </c>
      <c r="K44" s="279" t="s">
        <v>244</v>
      </c>
      <c r="L44" s="284">
        <v>3127337722</v>
      </c>
      <c r="M44" s="339">
        <v>3307</v>
      </c>
      <c r="N44" s="339">
        <v>3307</v>
      </c>
      <c r="O44" s="178"/>
      <c r="Q44" s="249"/>
      <c r="R44" s="249"/>
      <c r="S44" s="179"/>
      <c r="X44" s="195"/>
      <c r="Y44" s="207"/>
      <c r="AA44" s="198"/>
      <c r="AB44" s="198"/>
      <c r="AC44" s="198"/>
      <c r="AD44" s="198"/>
      <c r="AE44" s="198"/>
      <c r="AF44" s="198"/>
      <c r="AG44" s="198"/>
      <c r="AH44" s="198"/>
      <c r="AI44" s="183"/>
      <c r="AJ44" s="198"/>
      <c r="AK44" s="206"/>
      <c r="AL44" s="201"/>
      <c r="AO44" s="211"/>
    </row>
    <row r="45" spans="1:41">
      <c r="A45" s="277">
        <v>41</v>
      </c>
      <c r="B45" s="279" t="s">
        <v>266</v>
      </c>
      <c r="C45" s="279" t="s">
        <v>283</v>
      </c>
      <c r="D45" s="341"/>
      <c r="E45" s="279" t="s">
        <v>26</v>
      </c>
      <c r="F45" s="295">
        <v>15</v>
      </c>
      <c r="G45" s="279" t="s">
        <v>234</v>
      </c>
      <c r="H45" s="282">
        <v>43115</v>
      </c>
      <c r="I45" s="282">
        <v>43119</v>
      </c>
      <c r="J45" s="338">
        <f t="shared" si="2"/>
        <v>4</v>
      </c>
      <c r="K45" s="279" t="s">
        <v>240</v>
      </c>
      <c r="L45" s="284">
        <v>3555124618</v>
      </c>
      <c r="M45" s="339">
        <v>7331</v>
      </c>
      <c r="N45" s="339">
        <v>7331</v>
      </c>
      <c r="O45" s="178"/>
      <c r="Q45" s="249"/>
      <c r="R45" s="249"/>
      <c r="S45" s="179"/>
      <c r="X45" s="195"/>
      <c r="Y45" s="207"/>
      <c r="AA45" s="198"/>
      <c r="AB45" s="198"/>
      <c r="AC45" s="198"/>
      <c r="AD45" s="198"/>
      <c r="AE45" s="198"/>
      <c r="AF45" s="198"/>
      <c r="AG45" s="198"/>
      <c r="AH45" s="198"/>
      <c r="AI45" s="183"/>
      <c r="AJ45" s="198"/>
      <c r="AK45" s="206"/>
      <c r="AL45" s="200"/>
      <c r="AO45" s="211"/>
    </row>
    <row r="46" spans="1:41">
      <c r="A46" s="277">
        <v>42</v>
      </c>
      <c r="B46" s="278" t="s">
        <v>391</v>
      </c>
      <c r="C46" s="280"/>
      <c r="D46" s="279" t="s">
        <v>191</v>
      </c>
      <c r="E46" s="279" t="s">
        <v>25</v>
      </c>
      <c r="F46" s="281">
        <v>18</v>
      </c>
      <c r="G46" s="279" t="s">
        <v>234</v>
      </c>
      <c r="H46" s="282">
        <v>43115</v>
      </c>
      <c r="I46" s="282">
        <v>43116</v>
      </c>
      <c r="J46" s="338">
        <f t="shared" si="2"/>
        <v>1</v>
      </c>
      <c r="K46" s="279" t="s">
        <v>240</v>
      </c>
      <c r="L46" s="284">
        <v>3105601390</v>
      </c>
      <c r="M46" s="339">
        <v>9976</v>
      </c>
      <c r="N46" s="339">
        <v>9976</v>
      </c>
      <c r="O46" s="178"/>
      <c r="Q46" s="249"/>
      <c r="R46" s="249"/>
      <c r="S46" s="179"/>
      <c r="X46" s="195"/>
      <c r="Y46" s="207"/>
      <c r="AA46" s="198"/>
      <c r="AB46" s="198"/>
      <c r="AC46" s="198"/>
      <c r="AD46" s="198"/>
      <c r="AE46" s="198"/>
      <c r="AF46" s="198"/>
      <c r="AG46" s="198"/>
      <c r="AH46" s="198"/>
      <c r="AI46" s="183"/>
      <c r="AJ46" s="198"/>
      <c r="AK46" s="206"/>
      <c r="AL46" s="201"/>
      <c r="AO46" s="211"/>
    </row>
    <row r="47" spans="1:41">
      <c r="A47" s="277">
        <v>43</v>
      </c>
      <c r="B47" s="278" t="s">
        <v>392</v>
      </c>
      <c r="C47" s="279" t="s">
        <v>351</v>
      </c>
      <c r="D47" s="340"/>
      <c r="E47" s="279" t="s">
        <v>26</v>
      </c>
      <c r="F47" s="281">
        <v>48</v>
      </c>
      <c r="G47" s="279" t="s">
        <v>234</v>
      </c>
      <c r="H47" s="282">
        <v>43122</v>
      </c>
      <c r="I47" s="282">
        <v>43124</v>
      </c>
      <c r="J47" s="338">
        <f t="shared" si="2"/>
        <v>2</v>
      </c>
      <c r="K47" s="279" t="s">
        <v>310</v>
      </c>
      <c r="L47" s="284">
        <v>3152864264</v>
      </c>
      <c r="M47" s="339">
        <v>3548</v>
      </c>
      <c r="N47" s="339">
        <v>3548</v>
      </c>
      <c r="O47" s="178"/>
      <c r="Q47" s="249"/>
      <c r="R47" s="249"/>
      <c r="S47" s="179"/>
      <c r="X47" s="195"/>
      <c r="Y47" s="207"/>
      <c r="AA47" s="198"/>
      <c r="AB47" s="198"/>
      <c r="AC47" s="198"/>
      <c r="AD47" s="198"/>
      <c r="AE47" s="198"/>
      <c r="AF47" s="198"/>
      <c r="AG47" s="198"/>
      <c r="AH47" s="198"/>
      <c r="AI47" s="183"/>
      <c r="AJ47" s="198"/>
      <c r="AK47" s="206"/>
      <c r="AL47" s="199"/>
    </row>
    <row r="48" spans="1:41">
      <c r="A48" s="277">
        <v>44</v>
      </c>
      <c r="B48" s="278" t="s">
        <v>393</v>
      </c>
      <c r="C48" s="280"/>
      <c r="D48" s="279" t="s">
        <v>190</v>
      </c>
      <c r="E48" s="278" t="s">
        <v>26</v>
      </c>
      <c r="F48" s="281">
        <v>17</v>
      </c>
      <c r="G48" s="279" t="s">
        <v>234</v>
      </c>
      <c r="H48" s="282">
        <v>43123</v>
      </c>
      <c r="I48" s="282">
        <v>43125</v>
      </c>
      <c r="J48" s="338">
        <f t="shared" si="2"/>
        <v>2</v>
      </c>
      <c r="K48" s="279" t="s">
        <v>310</v>
      </c>
      <c r="L48" s="342">
        <v>3129087287</v>
      </c>
      <c r="M48" s="339">
        <v>11193</v>
      </c>
      <c r="N48" s="339">
        <v>11193</v>
      </c>
      <c r="O48" s="178"/>
      <c r="Q48" s="249"/>
      <c r="R48" s="249"/>
      <c r="S48" s="179"/>
      <c r="X48" s="195"/>
      <c r="Y48" s="207"/>
      <c r="AA48" s="198"/>
      <c r="AB48" s="198"/>
      <c r="AC48" s="198"/>
      <c r="AD48" s="198"/>
      <c r="AE48" s="198"/>
      <c r="AF48" s="198"/>
      <c r="AG48" s="198"/>
      <c r="AH48" s="198"/>
      <c r="AI48" s="183"/>
      <c r="AJ48" s="198"/>
      <c r="AK48" s="206"/>
      <c r="AL48" s="200"/>
    </row>
    <row r="49" spans="1:42">
      <c r="A49" s="277">
        <v>45</v>
      </c>
      <c r="B49" s="278" t="s">
        <v>394</v>
      </c>
      <c r="C49" s="280"/>
      <c r="D49" s="279" t="s">
        <v>352</v>
      </c>
      <c r="E49" s="278" t="s">
        <v>26</v>
      </c>
      <c r="F49" s="281">
        <v>13</v>
      </c>
      <c r="G49" s="279" t="s">
        <v>234</v>
      </c>
      <c r="H49" s="282">
        <v>43124</v>
      </c>
      <c r="I49" s="282">
        <v>43125</v>
      </c>
      <c r="J49" s="338">
        <f t="shared" si="2"/>
        <v>1</v>
      </c>
      <c r="K49" s="279" t="s">
        <v>310</v>
      </c>
      <c r="L49" s="342">
        <v>3129087287</v>
      </c>
      <c r="M49" s="339">
        <v>2262</v>
      </c>
      <c r="N49" s="339">
        <v>2262</v>
      </c>
      <c r="O49" s="178"/>
      <c r="Q49" s="249"/>
      <c r="R49" s="249"/>
      <c r="S49" s="179"/>
      <c r="X49" s="195"/>
      <c r="Y49" s="207"/>
      <c r="AA49" s="198"/>
      <c r="AB49" s="198"/>
      <c r="AC49" s="198"/>
      <c r="AD49" s="198"/>
      <c r="AE49" s="198"/>
      <c r="AF49" s="198"/>
      <c r="AG49" s="198"/>
      <c r="AH49" s="198"/>
      <c r="AI49" s="183"/>
      <c r="AJ49" s="198"/>
      <c r="AK49" s="206"/>
      <c r="AL49" s="208"/>
    </row>
    <row r="50" spans="1:42">
      <c r="A50" s="277">
        <v>46</v>
      </c>
      <c r="B50" s="278" t="s">
        <v>395</v>
      </c>
      <c r="C50" s="280"/>
      <c r="D50" s="279" t="s">
        <v>208</v>
      </c>
      <c r="E50" s="278" t="s">
        <v>26</v>
      </c>
      <c r="F50" s="278">
        <v>35</v>
      </c>
      <c r="G50" s="279" t="s">
        <v>234</v>
      </c>
      <c r="H50" s="282">
        <v>43126</v>
      </c>
      <c r="I50" s="282">
        <v>43128</v>
      </c>
      <c r="J50" s="338">
        <f t="shared" si="2"/>
        <v>2</v>
      </c>
      <c r="K50" s="279" t="s">
        <v>242</v>
      </c>
      <c r="L50" s="284">
        <v>3129733260</v>
      </c>
      <c r="M50" s="339">
        <v>3198</v>
      </c>
      <c r="N50" s="339">
        <v>3198</v>
      </c>
      <c r="O50" s="178"/>
      <c r="Q50" s="249"/>
      <c r="R50" s="249"/>
      <c r="S50" s="179"/>
      <c r="X50" s="212"/>
      <c r="Y50" s="207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69"/>
      <c r="AL50" s="179"/>
    </row>
    <row r="51" spans="1:42">
      <c r="A51" s="277">
        <v>47</v>
      </c>
      <c r="B51" s="278" t="s">
        <v>396</v>
      </c>
      <c r="C51" s="279" t="s">
        <v>410</v>
      </c>
      <c r="D51" s="340"/>
      <c r="E51" s="278" t="s">
        <v>26</v>
      </c>
      <c r="F51" s="281">
        <v>48</v>
      </c>
      <c r="G51" s="287" t="s">
        <v>234</v>
      </c>
      <c r="H51" s="288">
        <v>43112</v>
      </c>
      <c r="I51" s="288">
        <v>43129</v>
      </c>
      <c r="J51" s="338">
        <f t="shared" si="2"/>
        <v>17</v>
      </c>
      <c r="K51" s="279" t="s">
        <v>402</v>
      </c>
      <c r="L51" s="284">
        <v>3169244861</v>
      </c>
      <c r="M51" s="339">
        <v>25000</v>
      </c>
      <c r="N51" s="339">
        <v>25000</v>
      </c>
      <c r="O51" s="178"/>
      <c r="Q51" s="249"/>
      <c r="R51" s="249"/>
      <c r="S51" s="179"/>
      <c r="X51" s="195"/>
      <c r="Y51" s="196"/>
      <c r="AA51" s="213"/>
      <c r="AB51" s="213"/>
      <c r="AC51" s="213"/>
      <c r="AD51" s="213"/>
      <c r="AE51" s="213"/>
      <c r="AF51" s="213"/>
      <c r="AG51" s="213"/>
      <c r="AH51" s="213"/>
      <c r="AI51" s="69"/>
      <c r="AJ51" s="372"/>
      <c r="AK51" s="373"/>
      <c r="AL51" s="179"/>
    </row>
    <row r="52" spans="1:42">
      <c r="A52" s="277">
        <v>48</v>
      </c>
      <c r="B52" s="278" t="s">
        <v>397</v>
      </c>
      <c r="C52" s="279" t="s">
        <v>188</v>
      </c>
      <c r="D52" s="341" t="s">
        <v>317</v>
      </c>
      <c r="E52" s="278" t="s">
        <v>25</v>
      </c>
      <c r="F52" s="281">
        <v>72</v>
      </c>
      <c r="G52" s="287" t="s">
        <v>234</v>
      </c>
      <c r="H52" s="289">
        <v>43122</v>
      </c>
      <c r="I52" s="289">
        <v>43130</v>
      </c>
      <c r="J52" s="283">
        <f t="shared" si="2"/>
        <v>8</v>
      </c>
      <c r="K52" s="279" t="s">
        <v>403</v>
      </c>
      <c r="L52" s="284">
        <v>3445913062</v>
      </c>
      <c r="M52" s="339">
        <v>18260</v>
      </c>
      <c r="N52" s="339">
        <v>18260</v>
      </c>
      <c r="O52" s="214"/>
      <c r="Q52" s="249"/>
      <c r="R52" s="249"/>
      <c r="S52" s="200"/>
      <c r="X52" s="195"/>
      <c r="Y52" s="196"/>
      <c r="AA52" s="213"/>
      <c r="AB52" s="213"/>
      <c r="AC52" s="213"/>
      <c r="AD52" s="213"/>
      <c r="AE52" s="213"/>
      <c r="AF52" s="213"/>
      <c r="AG52" s="213"/>
      <c r="AH52" s="213"/>
      <c r="AI52" s="69"/>
      <c r="AJ52" s="372"/>
      <c r="AK52" s="373"/>
      <c r="AL52" s="185"/>
      <c r="AO52" s="215"/>
      <c r="AP52" s="179"/>
    </row>
    <row r="53" spans="1:42">
      <c r="A53" s="277">
        <v>49</v>
      </c>
      <c r="B53" s="278" t="s">
        <v>398</v>
      </c>
      <c r="C53" s="280"/>
      <c r="D53" s="279" t="s">
        <v>190</v>
      </c>
      <c r="E53" s="290" t="s">
        <v>26</v>
      </c>
      <c r="F53" s="281">
        <v>13</v>
      </c>
      <c r="G53" s="287" t="s">
        <v>234</v>
      </c>
      <c r="H53" s="291">
        <v>43127</v>
      </c>
      <c r="I53" s="291">
        <v>43131</v>
      </c>
      <c r="J53" s="283">
        <f t="shared" si="2"/>
        <v>4</v>
      </c>
      <c r="K53" s="279" t="s">
        <v>333</v>
      </c>
      <c r="L53" s="284">
        <v>3154127876</v>
      </c>
      <c r="M53" s="339">
        <v>12170</v>
      </c>
      <c r="N53" s="339">
        <v>12170</v>
      </c>
      <c r="O53" s="214"/>
      <c r="Q53" s="249"/>
      <c r="R53" s="249"/>
      <c r="S53" s="200"/>
      <c r="X53" s="195"/>
      <c r="Y53" s="196"/>
      <c r="AA53" s="213"/>
      <c r="AB53" s="213"/>
      <c r="AC53" s="213"/>
      <c r="AD53" s="213"/>
      <c r="AE53" s="213"/>
      <c r="AF53" s="213"/>
      <c r="AG53" s="213"/>
      <c r="AH53" s="213"/>
      <c r="AI53" s="69"/>
      <c r="AJ53" s="372"/>
      <c r="AK53" s="373"/>
      <c r="AL53" s="185"/>
      <c r="AO53" s="215"/>
      <c r="AP53" s="216"/>
    </row>
    <row r="54" spans="1:42">
      <c r="A54" s="277">
        <v>50</v>
      </c>
      <c r="B54" s="292" t="s">
        <v>399</v>
      </c>
      <c r="C54" s="280"/>
      <c r="D54" s="332" t="s">
        <v>190</v>
      </c>
      <c r="E54" s="278" t="s">
        <v>25</v>
      </c>
      <c r="F54" s="281">
        <v>18</v>
      </c>
      <c r="G54" s="287" t="s">
        <v>234</v>
      </c>
      <c r="H54" s="293">
        <v>43127</v>
      </c>
      <c r="I54" s="293">
        <v>43131</v>
      </c>
      <c r="J54" s="283">
        <f t="shared" si="2"/>
        <v>4</v>
      </c>
      <c r="K54" s="279" t="s">
        <v>402</v>
      </c>
      <c r="L54" s="284">
        <v>3555418521</v>
      </c>
      <c r="M54" s="339">
        <v>11238</v>
      </c>
      <c r="N54" s="339">
        <v>11238</v>
      </c>
      <c r="O54" s="214"/>
      <c r="Q54" s="249"/>
      <c r="R54" s="249"/>
      <c r="S54" s="200"/>
      <c r="X54" s="195"/>
      <c r="Y54" s="196"/>
      <c r="AA54" s="213"/>
      <c r="AB54" s="213"/>
      <c r="AC54" s="213"/>
      <c r="AD54" s="213"/>
      <c r="AE54" s="213"/>
      <c r="AF54" s="213"/>
      <c r="AG54" s="213"/>
      <c r="AH54" s="213"/>
      <c r="AI54" s="69"/>
      <c r="AJ54" s="372"/>
      <c r="AK54" s="373"/>
      <c r="AL54" s="185"/>
      <c r="AO54" s="179"/>
      <c r="AP54" s="179"/>
    </row>
    <row r="55" spans="1:42">
      <c r="A55" s="240"/>
      <c r="B55" s="256"/>
      <c r="C55" s="158"/>
      <c r="D55" s="242"/>
      <c r="E55" s="241"/>
      <c r="F55" s="157"/>
      <c r="G55" s="257"/>
      <c r="H55" s="258"/>
      <c r="I55" s="258"/>
      <c r="J55" s="259"/>
      <c r="K55" s="241"/>
      <c r="L55" s="260"/>
      <c r="M55" s="261"/>
      <c r="N55" s="69"/>
      <c r="O55" s="214"/>
      <c r="P55" s="214"/>
      <c r="Q55" s="148"/>
      <c r="R55" s="185"/>
      <c r="S55" s="200"/>
      <c r="X55" s="195"/>
      <c r="Y55" s="196"/>
      <c r="AA55" s="213"/>
      <c r="AB55" s="213"/>
      <c r="AC55" s="213"/>
      <c r="AD55" s="213"/>
      <c r="AE55" s="213"/>
      <c r="AF55" s="213"/>
      <c r="AG55" s="213"/>
      <c r="AH55" s="213"/>
      <c r="AI55" s="69"/>
      <c r="AJ55" s="372"/>
      <c r="AK55" s="373"/>
      <c r="AL55" s="185"/>
      <c r="AO55" s="215"/>
      <c r="AP55" s="179"/>
    </row>
    <row r="56" spans="1:42" ht="15" thickBot="1">
      <c r="A56" s="240"/>
      <c r="B56" s="576" t="s">
        <v>412</v>
      </c>
      <c r="C56" s="576"/>
      <c r="D56" s="576"/>
      <c r="E56" s="576"/>
      <c r="F56" s="576"/>
      <c r="G56" s="576"/>
      <c r="H56" s="258"/>
      <c r="I56" s="258"/>
      <c r="J56" s="259"/>
      <c r="K56" s="241"/>
      <c r="L56" s="257"/>
      <c r="M56" s="261"/>
      <c r="N56" s="69"/>
      <c r="O56" s="214"/>
      <c r="P56" s="214"/>
      <c r="Q56" s="148"/>
      <c r="R56" s="185"/>
      <c r="S56" s="200"/>
      <c r="X56" s="195"/>
      <c r="Y56" s="196"/>
      <c r="AA56" s="213"/>
      <c r="AB56" s="213"/>
      <c r="AC56" s="213"/>
      <c r="AD56" s="213"/>
      <c r="AE56" s="213"/>
      <c r="AF56" s="213"/>
      <c r="AG56" s="213"/>
      <c r="AH56" s="213"/>
      <c r="AI56" s="69"/>
      <c r="AJ56" s="372"/>
      <c r="AK56" s="373"/>
      <c r="AL56" s="185"/>
      <c r="AO56" s="215"/>
      <c r="AP56" s="179"/>
    </row>
    <row r="57" spans="1:42" ht="16.2">
      <c r="A57" s="158"/>
      <c r="B57" s="113" t="s">
        <v>217</v>
      </c>
      <c r="C57" s="108"/>
      <c r="D57" s="263"/>
      <c r="E57" s="241"/>
      <c r="F57" s="157"/>
      <c r="G57" s="257"/>
      <c r="H57" s="258"/>
      <c r="I57" s="258"/>
      <c r="J57" s="259"/>
      <c r="K57" s="157"/>
      <c r="L57" s="157"/>
      <c r="M57" s="261"/>
      <c r="N57" s="69"/>
      <c r="O57" s="214"/>
      <c r="P57" s="214"/>
      <c r="Q57" s="148"/>
      <c r="R57" s="185"/>
      <c r="S57" s="200"/>
      <c r="X57" s="195"/>
      <c r="Y57" s="196"/>
      <c r="AA57" s="213"/>
      <c r="AB57" s="213"/>
      <c r="AC57" s="213"/>
      <c r="AD57" s="213"/>
      <c r="AE57" s="213"/>
      <c r="AF57" s="213"/>
      <c r="AG57" s="213"/>
      <c r="AH57" s="213"/>
      <c r="AI57" s="69"/>
      <c r="AJ57" s="372"/>
      <c r="AK57" s="373"/>
      <c r="AL57" s="185"/>
      <c r="AO57" s="179"/>
      <c r="AP57" s="179"/>
    </row>
    <row r="58" spans="1:42" ht="29.25" customHeight="1">
      <c r="A58" s="268" t="s">
        <v>97</v>
      </c>
      <c r="B58" s="114" t="s">
        <v>155</v>
      </c>
      <c r="C58" s="114" t="s">
        <v>219</v>
      </c>
      <c r="D58" s="114" t="s">
        <v>218</v>
      </c>
      <c r="E58" s="115" t="s">
        <v>98</v>
      </c>
      <c r="F58" s="116" t="s">
        <v>99</v>
      </c>
      <c r="G58" s="115" t="s">
        <v>100</v>
      </c>
      <c r="H58" s="114" t="s">
        <v>178</v>
      </c>
      <c r="I58" s="114" t="s">
        <v>151</v>
      </c>
      <c r="J58" s="117" t="s">
        <v>152</v>
      </c>
      <c r="K58" s="118" t="s">
        <v>153</v>
      </c>
      <c r="L58" s="118" t="s">
        <v>154</v>
      </c>
      <c r="M58" s="269" t="s">
        <v>201</v>
      </c>
      <c r="N58" s="177" t="s">
        <v>201</v>
      </c>
      <c r="O58" s="214"/>
      <c r="P58" s="214"/>
      <c r="Q58" s="148"/>
      <c r="R58" s="217"/>
      <c r="S58" s="200"/>
      <c r="X58" s="195"/>
      <c r="Y58" s="196"/>
      <c r="AA58" s="213"/>
      <c r="AB58" s="213"/>
      <c r="AC58" s="213"/>
      <c r="AD58" s="213"/>
      <c r="AE58" s="213"/>
      <c r="AF58" s="213"/>
      <c r="AG58" s="213"/>
      <c r="AH58" s="213"/>
      <c r="AI58" s="69"/>
      <c r="AJ58" s="372"/>
      <c r="AK58" s="373"/>
      <c r="AL58" s="185"/>
      <c r="AO58" s="215"/>
      <c r="AP58" s="179"/>
    </row>
    <row r="59" spans="1:42">
      <c r="A59" s="408">
        <v>1</v>
      </c>
      <c r="B59" s="409" t="s">
        <v>413</v>
      </c>
      <c r="C59" s="410" t="s">
        <v>210</v>
      </c>
      <c r="D59" s="411"/>
      <c r="E59" s="412" t="s">
        <v>26</v>
      </c>
      <c r="F59" s="413">
        <v>80</v>
      </c>
      <c r="G59" s="414" t="s">
        <v>253</v>
      </c>
      <c r="H59" s="415">
        <v>43092</v>
      </c>
      <c r="I59" s="415">
        <v>43101</v>
      </c>
      <c r="J59" s="416">
        <f t="shared" ref="J59:J81" si="3">I59-H59</f>
        <v>9</v>
      </c>
      <c r="K59" s="417" t="s">
        <v>258</v>
      </c>
      <c r="L59" s="418">
        <v>3129718167</v>
      </c>
      <c r="M59" s="419">
        <v>27780</v>
      </c>
      <c r="N59" s="419">
        <v>27780</v>
      </c>
      <c r="O59" s="200"/>
      <c r="P59" s="348"/>
      <c r="Q59" s="346"/>
      <c r="R59" s="349"/>
      <c r="S59" s="349"/>
      <c r="U59" s="195"/>
      <c r="W59" s="69"/>
      <c r="X59" s="350"/>
      <c r="Y59" s="350"/>
      <c r="Z59" s="213"/>
      <c r="AA59" s="350"/>
      <c r="AB59" s="350"/>
      <c r="AC59" s="350"/>
      <c r="AD59" s="350"/>
      <c r="AE59" s="350"/>
      <c r="AF59" s="69"/>
      <c r="AG59" s="350"/>
      <c r="AH59" s="69"/>
      <c r="AI59" s="346"/>
      <c r="AJ59" s="216"/>
      <c r="AK59" s="371"/>
      <c r="AL59" s="351"/>
      <c r="AM59" s="249"/>
      <c r="AO59" s="215"/>
      <c r="AP59" s="179"/>
    </row>
    <row r="60" spans="1:42">
      <c r="A60" s="408">
        <v>2</v>
      </c>
      <c r="B60" s="409" t="s">
        <v>414</v>
      </c>
      <c r="C60" s="408" t="s">
        <v>283</v>
      </c>
      <c r="D60" s="411"/>
      <c r="E60" s="412" t="s">
        <v>26</v>
      </c>
      <c r="F60" s="413">
        <v>31</v>
      </c>
      <c r="G60" s="414" t="s">
        <v>253</v>
      </c>
      <c r="H60" s="415">
        <v>43099</v>
      </c>
      <c r="I60" s="415">
        <v>43101</v>
      </c>
      <c r="J60" s="416">
        <f t="shared" si="3"/>
        <v>2</v>
      </c>
      <c r="K60" s="420" t="s">
        <v>415</v>
      </c>
      <c r="L60" s="420">
        <v>346923831</v>
      </c>
      <c r="M60" s="419">
        <v>6973</v>
      </c>
      <c r="N60" s="419">
        <v>6973</v>
      </c>
      <c r="O60" s="200"/>
      <c r="P60" s="348"/>
      <c r="Q60" s="346"/>
      <c r="R60" s="349"/>
      <c r="S60" s="349"/>
      <c r="U60" s="195"/>
      <c r="W60" s="69"/>
      <c r="X60" s="350"/>
      <c r="Y60" s="350"/>
      <c r="Z60" s="213"/>
      <c r="AA60" s="350"/>
      <c r="AB60" s="350"/>
      <c r="AC60" s="350"/>
      <c r="AD60" s="350"/>
      <c r="AE60" s="350"/>
      <c r="AF60" s="69"/>
      <c r="AG60" s="350"/>
      <c r="AH60" s="69"/>
      <c r="AI60" s="346"/>
      <c r="AJ60" s="265"/>
      <c r="AK60" s="352"/>
      <c r="AL60" s="249"/>
      <c r="AM60" s="249"/>
      <c r="AO60" s="215"/>
      <c r="AP60" s="179"/>
    </row>
    <row r="61" spans="1:42">
      <c r="A61" s="408">
        <v>3</v>
      </c>
      <c r="B61" s="409" t="s">
        <v>416</v>
      </c>
      <c r="C61" s="408"/>
      <c r="D61" s="421" t="s">
        <v>417</v>
      </c>
      <c r="E61" s="412" t="s">
        <v>26</v>
      </c>
      <c r="F61" s="413">
        <v>33</v>
      </c>
      <c r="G61" s="414" t="s">
        <v>253</v>
      </c>
      <c r="H61" s="415">
        <v>43097</v>
      </c>
      <c r="I61" s="415">
        <v>43101</v>
      </c>
      <c r="J61" s="416">
        <f t="shared" si="3"/>
        <v>4</v>
      </c>
      <c r="K61" s="420" t="s">
        <v>418</v>
      </c>
      <c r="L61" s="420">
        <v>3555350145</v>
      </c>
      <c r="M61" s="419">
        <v>12000</v>
      </c>
      <c r="N61" s="419">
        <v>12000</v>
      </c>
      <c r="O61" s="200"/>
      <c r="P61" s="348"/>
      <c r="Q61" s="346"/>
      <c r="R61" s="349"/>
      <c r="S61" s="349"/>
      <c r="U61" s="195"/>
      <c r="W61" s="69"/>
      <c r="X61" s="350"/>
      <c r="Y61" s="350"/>
      <c r="Z61" s="213"/>
      <c r="AA61" s="350"/>
      <c r="AB61" s="350"/>
      <c r="AC61" s="350"/>
      <c r="AD61" s="350"/>
      <c r="AE61" s="350"/>
      <c r="AF61" s="69"/>
      <c r="AG61" s="350"/>
      <c r="AH61" s="69"/>
      <c r="AI61" s="346"/>
      <c r="AJ61" s="265"/>
      <c r="AK61" s="352"/>
      <c r="AL61" s="249"/>
      <c r="AM61" s="249"/>
      <c r="AO61" s="218"/>
      <c r="AP61" s="179"/>
    </row>
    <row r="62" spans="1:42">
      <c r="A62" s="408">
        <v>4</v>
      </c>
      <c r="B62" s="422" t="s">
        <v>318</v>
      </c>
      <c r="C62" s="421" t="s">
        <v>263</v>
      </c>
      <c r="D62" s="423"/>
      <c r="E62" s="412" t="s">
        <v>26</v>
      </c>
      <c r="F62" s="413">
        <v>80</v>
      </c>
      <c r="G62" s="414" t="s">
        <v>253</v>
      </c>
      <c r="H62" s="415">
        <v>43092</v>
      </c>
      <c r="I62" s="415">
        <v>43101</v>
      </c>
      <c r="J62" s="416">
        <f t="shared" si="3"/>
        <v>9</v>
      </c>
      <c r="K62" s="408" t="s">
        <v>319</v>
      </c>
      <c r="L62" s="424">
        <v>3473172353</v>
      </c>
      <c r="M62" s="419">
        <v>7236</v>
      </c>
      <c r="N62" s="419">
        <v>7236</v>
      </c>
      <c r="O62" s="200"/>
      <c r="P62" s="348"/>
      <c r="Q62" s="346"/>
      <c r="R62" s="349"/>
      <c r="S62" s="349"/>
      <c r="U62" s="195"/>
      <c r="W62" s="69"/>
      <c r="X62" s="350"/>
      <c r="Y62" s="350"/>
      <c r="Z62" s="213"/>
      <c r="AA62" s="350"/>
      <c r="AB62" s="350"/>
      <c r="AC62" s="350"/>
      <c r="AD62" s="350"/>
      <c r="AE62" s="350"/>
      <c r="AF62" s="69"/>
      <c r="AG62" s="350"/>
      <c r="AH62" s="69"/>
      <c r="AI62" s="346"/>
      <c r="AJ62" s="157"/>
      <c r="AK62" s="157"/>
      <c r="AL62" s="348"/>
      <c r="AM62" s="249"/>
      <c r="AO62" s="216"/>
      <c r="AP62" s="179"/>
    </row>
    <row r="63" spans="1:42">
      <c r="A63" s="408">
        <v>5</v>
      </c>
      <c r="B63" s="409" t="s">
        <v>419</v>
      </c>
      <c r="C63" s="408"/>
      <c r="D63" s="421" t="s">
        <v>190</v>
      </c>
      <c r="E63" s="425" t="s">
        <v>26</v>
      </c>
      <c r="F63" s="413">
        <v>40</v>
      </c>
      <c r="G63" s="426" t="s">
        <v>253</v>
      </c>
      <c r="H63" s="427">
        <v>43100</v>
      </c>
      <c r="I63" s="427">
        <v>43103</v>
      </c>
      <c r="J63" s="416">
        <f t="shared" si="3"/>
        <v>3</v>
      </c>
      <c r="K63" s="420" t="s">
        <v>420</v>
      </c>
      <c r="L63" s="420">
        <v>3555153024</v>
      </c>
      <c r="M63" s="419">
        <v>40000</v>
      </c>
      <c r="N63" s="419">
        <v>40000</v>
      </c>
      <c r="O63" s="200"/>
      <c r="P63" s="356"/>
      <c r="Q63" s="355"/>
      <c r="R63" s="357"/>
      <c r="S63" s="357"/>
      <c r="U63" s="195"/>
      <c r="W63" s="69"/>
      <c r="X63" s="350"/>
      <c r="Y63" s="350"/>
      <c r="Z63" s="213"/>
      <c r="AA63" s="350"/>
      <c r="AB63" s="350"/>
      <c r="AC63" s="350"/>
      <c r="AD63" s="350"/>
      <c r="AE63" s="350"/>
      <c r="AF63" s="69"/>
      <c r="AG63" s="350"/>
      <c r="AH63" s="69"/>
      <c r="AI63" s="355"/>
      <c r="AJ63" s="265"/>
      <c r="AK63" s="352"/>
      <c r="AL63" s="249"/>
      <c r="AM63" s="249"/>
      <c r="AO63" s="157"/>
      <c r="AP63" s="179"/>
    </row>
    <row r="64" spans="1:42">
      <c r="A64" s="408">
        <v>6</v>
      </c>
      <c r="B64" s="422" t="s">
        <v>421</v>
      </c>
      <c r="C64" s="408"/>
      <c r="D64" s="421" t="s">
        <v>208</v>
      </c>
      <c r="E64" s="425" t="s">
        <v>26</v>
      </c>
      <c r="F64" s="413">
        <v>25</v>
      </c>
      <c r="G64" s="426" t="s">
        <v>253</v>
      </c>
      <c r="H64" s="427">
        <v>43102</v>
      </c>
      <c r="I64" s="427">
        <v>43103</v>
      </c>
      <c r="J64" s="416">
        <f t="shared" si="3"/>
        <v>1</v>
      </c>
      <c r="K64" s="428" t="s">
        <v>422</v>
      </c>
      <c r="L64" s="428">
        <v>3144455689</v>
      </c>
      <c r="M64" s="429">
        <v>9370</v>
      </c>
      <c r="N64" s="429">
        <v>9370</v>
      </c>
      <c r="O64" s="200"/>
      <c r="P64" s="356"/>
      <c r="Q64" s="355"/>
      <c r="R64" s="357"/>
      <c r="S64" s="357"/>
      <c r="U64" s="195"/>
      <c r="W64" s="69"/>
      <c r="X64" s="350"/>
      <c r="Y64" s="350"/>
      <c r="Z64" s="213"/>
      <c r="AA64" s="350"/>
      <c r="AB64" s="350"/>
      <c r="AC64" s="350"/>
      <c r="AD64" s="350"/>
      <c r="AE64" s="350"/>
      <c r="AF64" s="69"/>
      <c r="AG64" s="350"/>
      <c r="AH64" s="69"/>
      <c r="AI64" s="355"/>
      <c r="AJ64" s="374"/>
      <c r="AK64" s="375"/>
      <c r="AL64" s="249"/>
      <c r="AM64" s="249"/>
      <c r="AO64" s="215"/>
      <c r="AP64" s="179"/>
    </row>
    <row r="65" spans="1:42">
      <c r="A65" s="408">
        <v>7</v>
      </c>
      <c r="B65" s="409" t="s">
        <v>423</v>
      </c>
      <c r="C65" s="408"/>
      <c r="D65" s="412" t="s">
        <v>279</v>
      </c>
      <c r="E65" s="425" t="s">
        <v>25</v>
      </c>
      <c r="F65" s="413">
        <v>29</v>
      </c>
      <c r="G65" s="426" t="s">
        <v>253</v>
      </c>
      <c r="H65" s="427">
        <v>43102</v>
      </c>
      <c r="I65" s="427">
        <v>43105</v>
      </c>
      <c r="J65" s="416">
        <f t="shared" si="3"/>
        <v>3</v>
      </c>
      <c r="K65" s="420" t="s">
        <v>424</v>
      </c>
      <c r="L65" s="420">
        <v>3435178288</v>
      </c>
      <c r="M65" s="419">
        <v>40000</v>
      </c>
      <c r="N65" s="419">
        <v>40000</v>
      </c>
      <c r="O65" s="200"/>
      <c r="P65" s="356"/>
      <c r="Q65" s="355"/>
      <c r="R65" s="357"/>
      <c r="S65" s="357"/>
      <c r="U65" s="195"/>
      <c r="W65" s="69"/>
      <c r="X65" s="350"/>
      <c r="Y65" s="350"/>
      <c r="Z65" s="213"/>
      <c r="AA65" s="350"/>
      <c r="AB65" s="350"/>
      <c r="AC65" s="350"/>
      <c r="AD65" s="350"/>
      <c r="AE65" s="350"/>
      <c r="AF65" s="69"/>
      <c r="AG65" s="350"/>
      <c r="AH65" s="69"/>
      <c r="AI65" s="355"/>
      <c r="AJ65" s="376"/>
      <c r="AK65" s="352"/>
      <c r="AL65" s="249"/>
      <c r="AM65" s="249"/>
      <c r="AO65" s="157"/>
      <c r="AP65" s="179"/>
    </row>
    <row r="66" spans="1:42">
      <c r="A66" s="408">
        <v>8</v>
      </c>
      <c r="B66" s="409" t="s">
        <v>425</v>
      </c>
      <c r="C66" s="408"/>
      <c r="D66" s="421" t="s">
        <v>426</v>
      </c>
      <c r="E66" s="425" t="s">
        <v>26</v>
      </c>
      <c r="F66" s="413">
        <v>41</v>
      </c>
      <c r="G66" s="426" t="s">
        <v>253</v>
      </c>
      <c r="H66" s="427">
        <v>43103</v>
      </c>
      <c r="I66" s="427">
        <v>43105</v>
      </c>
      <c r="J66" s="416">
        <f t="shared" si="3"/>
        <v>2</v>
      </c>
      <c r="K66" s="420" t="s">
        <v>427</v>
      </c>
      <c r="L66" s="420">
        <v>3425306553</v>
      </c>
      <c r="M66" s="419">
        <v>3661</v>
      </c>
      <c r="N66" s="419">
        <v>3661</v>
      </c>
      <c r="O66" s="200"/>
      <c r="P66" s="356"/>
      <c r="Q66" s="355"/>
      <c r="R66" s="357"/>
      <c r="S66" s="357"/>
      <c r="U66" s="195"/>
      <c r="W66" s="69"/>
      <c r="X66" s="350"/>
      <c r="Y66" s="350"/>
      <c r="Z66" s="213"/>
      <c r="AA66" s="350"/>
      <c r="AB66" s="350"/>
      <c r="AC66" s="350"/>
      <c r="AD66" s="350"/>
      <c r="AE66" s="350"/>
      <c r="AF66" s="69"/>
      <c r="AG66" s="350"/>
      <c r="AH66" s="69"/>
      <c r="AI66" s="355"/>
      <c r="AJ66" s="376"/>
      <c r="AK66" s="352"/>
      <c r="AL66" s="249"/>
      <c r="AM66" s="249"/>
      <c r="AO66" s="215"/>
      <c r="AP66" s="179"/>
    </row>
    <row r="67" spans="1:42">
      <c r="A67" s="408">
        <v>9</v>
      </c>
      <c r="B67" s="422" t="s">
        <v>428</v>
      </c>
      <c r="C67" s="408"/>
      <c r="D67" s="421" t="s">
        <v>208</v>
      </c>
      <c r="E67" s="425" t="s">
        <v>26</v>
      </c>
      <c r="F67" s="413">
        <v>37</v>
      </c>
      <c r="G67" s="426" t="s">
        <v>253</v>
      </c>
      <c r="H67" s="427">
        <v>43105</v>
      </c>
      <c r="I67" s="427">
        <v>43106</v>
      </c>
      <c r="J67" s="416">
        <f t="shared" si="3"/>
        <v>1</v>
      </c>
      <c r="K67" s="428" t="s">
        <v>429</v>
      </c>
      <c r="L67" s="428">
        <v>3469236634</v>
      </c>
      <c r="M67" s="419">
        <v>10628</v>
      </c>
      <c r="N67" s="419">
        <v>10628</v>
      </c>
      <c r="O67" s="200"/>
      <c r="P67" s="356"/>
      <c r="Q67" s="355"/>
      <c r="R67" s="357"/>
      <c r="S67" s="357"/>
      <c r="U67" s="195"/>
      <c r="W67" s="69"/>
      <c r="X67" s="350"/>
      <c r="Y67" s="350"/>
      <c r="Z67" s="358"/>
      <c r="AA67" s="350"/>
      <c r="AB67" s="350"/>
      <c r="AC67" s="350"/>
      <c r="AD67" s="350"/>
      <c r="AE67" s="213"/>
      <c r="AF67" s="69"/>
      <c r="AG67" s="350"/>
      <c r="AH67" s="69"/>
      <c r="AI67" s="355"/>
      <c r="AJ67" s="375"/>
      <c r="AK67" s="375"/>
      <c r="AL67" s="249"/>
      <c r="AM67" s="249"/>
      <c r="AO67" s="215"/>
      <c r="AP67" s="179"/>
    </row>
    <row r="68" spans="1:42">
      <c r="A68" s="408">
        <v>10</v>
      </c>
      <c r="B68" s="422" t="s">
        <v>430</v>
      </c>
      <c r="C68" s="408"/>
      <c r="D68" s="421" t="s">
        <v>208</v>
      </c>
      <c r="E68" s="425" t="s">
        <v>26</v>
      </c>
      <c r="F68" s="413">
        <v>37</v>
      </c>
      <c r="G68" s="426" t="s">
        <v>253</v>
      </c>
      <c r="H68" s="427">
        <v>43102</v>
      </c>
      <c r="I68" s="427">
        <v>43107</v>
      </c>
      <c r="J68" s="416">
        <f t="shared" si="3"/>
        <v>5</v>
      </c>
      <c r="K68" s="428" t="s">
        <v>431</v>
      </c>
      <c r="L68" s="428">
        <v>3417535551</v>
      </c>
      <c r="M68" s="419">
        <v>24000</v>
      </c>
      <c r="N68" s="419">
        <v>24000</v>
      </c>
      <c r="O68" s="200"/>
      <c r="P68" s="356"/>
      <c r="Q68" s="355"/>
      <c r="R68" s="357"/>
      <c r="S68" s="357"/>
      <c r="U68" s="195"/>
      <c r="W68" s="69"/>
      <c r="X68" s="350"/>
      <c r="Y68" s="350"/>
      <c r="Z68" s="213"/>
      <c r="AA68" s="350"/>
      <c r="AB68" s="350"/>
      <c r="AC68" s="350"/>
      <c r="AD68" s="350"/>
      <c r="AE68" s="350"/>
      <c r="AF68" s="69"/>
      <c r="AG68" s="350"/>
      <c r="AH68" s="69"/>
      <c r="AI68" s="355"/>
      <c r="AJ68" s="375"/>
      <c r="AK68" s="375"/>
      <c r="AL68" s="249"/>
      <c r="AM68" s="249"/>
      <c r="AO68" s="157"/>
      <c r="AP68" s="179"/>
    </row>
    <row r="69" spans="1:42">
      <c r="A69" s="408">
        <v>11</v>
      </c>
      <c r="B69" s="420" t="s">
        <v>432</v>
      </c>
      <c r="C69" s="421" t="s">
        <v>188</v>
      </c>
      <c r="D69" s="423"/>
      <c r="E69" s="425" t="s">
        <v>25</v>
      </c>
      <c r="F69" s="413">
        <v>37</v>
      </c>
      <c r="G69" s="426" t="s">
        <v>253</v>
      </c>
      <c r="H69" s="427">
        <v>43105</v>
      </c>
      <c r="I69" s="427">
        <v>43107</v>
      </c>
      <c r="J69" s="416">
        <f t="shared" si="3"/>
        <v>2</v>
      </c>
      <c r="K69" s="420" t="s">
        <v>433</v>
      </c>
      <c r="L69" s="420">
        <v>3155565316</v>
      </c>
      <c r="M69" s="419">
        <v>18139</v>
      </c>
      <c r="N69" s="419">
        <v>18139</v>
      </c>
      <c r="O69" s="200"/>
      <c r="P69" s="356"/>
      <c r="Q69" s="355"/>
      <c r="R69" s="357"/>
      <c r="S69" s="357"/>
      <c r="U69" s="195"/>
      <c r="W69" s="69"/>
      <c r="X69" s="359"/>
      <c r="Y69" s="359"/>
      <c r="Z69" s="359"/>
      <c r="AA69" s="359"/>
      <c r="AB69" s="359"/>
      <c r="AC69" s="359"/>
      <c r="AD69" s="359"/>
      <c r="AE69" s="359"/>
      <c r="AF69" s="69"/>
      <c r="AG69" s="359"/>
      <c r="AH69" s="69"/>
      <c r="AI69" s="355"/>
      <c r="AJ69" s="352"/>
      <c r="AK69" s="352"/>
      <c r="AL69" s="249"/>
      <c r="AM69" s="249"/>
      <c r="AO69" s="179"/>
      <c r="AP69" s="179"/>
    </row>
    <row r="70" spans="1:42">
      <c r="A70" s="408">
        <v>12</v>
      </c>
      <c r="B70" s="430" t="s">
        <v>434</v>
      </c>
      <c r="C70" s="408"/>
      <c r="D70" s="412" t="s">
        <v>435</v>
      </c>
      <c r="E70" s="410" t="s">
        <v>26</v>
      </c>
      <c r="F70" s="408">
        <v>52</v>
      </c>
      <c r="G70" s="410" t="s">
        <v>253</v>
      </c>
      <c r="H70" s="431">
        <v>43105</v>
      </c>
      <c r="I70" s="432">
        <v>43107</v>
      </c>
      <c r="J70" s="433">
        <f t="shared" si="3"/>
        <v>2</v>
      </c>
      <c r="K70" s="420" t="s">
        <v>436</v>
      </c>
      <c r="L70" s="420">
        <v>3555553240</v>
      </c>
      <c r="M70" s="419">
        <v>40000</v>
      </c>
      <c r="N70" s="419">
        <v>40000</v>
      </c>
      <c r="O70" s="200"/>
      <c r="P70" s="249"/>
      <c r="Q70" s="347"/>
      <c r="R70" s="360"/>
      <c r="S70" s="361"/>
      <c r="U70" s="251"/>
      <c r="W70" s="255"/>
      <c r="X70" s="358"/>
      <c r="Y70" s="358"/>
      <c r="Z70" s="358"/>
      <c r="AA70" s="358"/>
      <c r="AB70" s="358"/>
      <c r="AC70" s="358"/>
      <c r="AD70" s="358"/>
      <c r="AE70" s="358"/>
      <c r="AF70" s="69"/>
      <c r="AG70" s="358"/>
      <c r="AH70" s="196"/>
      <c r="AI70" s="347"/>
      <c r="AJ70" s="376"/>
      <c r="AK70" s="352"/>
      <c r="AL70" s="249"/>
      <c r="AM70" s="249"/>
      <c r="AO70" s="179"/>
      <c r="AP70" s="179"/>
    </row>
    <row r="71" spans="1:42">
      <c r="A71" s="408">
        <v>13</v>
      </c>
      <c r="B71" s="422" t="s">
        <v>437</v>
      </c>
      <c r="C71" s="410" t="s">
        <v>210</v>
      </c>
      <c r="D71" s="411"/>
      <c r="E71" s="425" t="s">
        <v>26</v>
      </c>
      <c r="F71" s="413">
        <v>80</v>
      </c>
      <c r="G71" s="410" t="s">
        <v>253</v>
      </c>
      <c r="H71" s="431">
        <v>43106</v>
      </c>
      <c r="I71" s="432">
        <v>43108</v>
      </c>
      <c r="J71" s="433">
        <f t="shared" si="3"/>
        <v>2</v>
      </c>
      <c r="K71" s="422" t="s">
        <v>422</v>
      </c>
      <c r="L71" s="428">
        <v>3129876862</v>
      </c>
      <c r="M71" s="419">
        <v>5000</v>
      </c>
      <c r="N71" s="419">
        <v>5000</v>
      </c>
      <c r="O71" s="200"/>
      <c r="P71"/>
      <c r="Q71" s="347"/>
      <c r="R71" s="360"/>
      <c r="S71" s="361"/>
      <c r="U71" s="251"/>
      <c r="W71" s="255"/>
      <c r="X71" s="358"/>
      <c r="Y71" s="358"/>
      <c r="Z71" s="358"/>
      <c r="AA71" s="358"/>
      <c r="AB71" s="358"/>
      <c r="AC71" s="358"/>
      <c r="AD71" s="358"/>
      <c r="AE71" s="358"/>
      <c r="AF71" s="69"/>
      <c r="AG71" s="359"/>
      <c r="AH71" s="196"/>
      <c r="AI71" s="355"/>
      <c r="AJ71" s="375"/>
      <c r="AK71" s="262"/>
      <c r="AL71" s="249"/>
      <c r="AM71" s="249"/>
      <c r="AO71" s="179"/>
      <c r="AP71" s="179"/>
    </row>
    <row r="72" spans="1:42">
      <c r="A72" s="408">
        <v>14</v>
      </c>
      <c r="B72" s="420" t="s">
        <v>438</v>
      </c>
      <c r="C72" s="408"/>
      <c r="D72" s="421" t="s">
        <v>190</v>
      </c>
      <c r="E72" s="425" t="s">
        <v>25</v>
      </c>
      <c r="F72" s="413">
        <v>34</v>
      </c>
      <c r="G72" s="426" t="s">
        <v>253</v>
      </c>
      <c r="H72" s="427">
        <v>43107</v>
      </c>
      <c r="I72" s="427">
        <v>43109</v>
      </c>
      <c r="J72" s="433">
        <f t="shared" si="3"/>
        <v>2</v>
      </c>
      <c r="K72" s="420" t="s">
        <v>415</v>
      </c>
      <c r="L72" s="420">
        <v>3465016909</v>
      </c>
      <c r="M72" s="419">
        <v>40000</v>
      </c>
      <c r="N72" s="419">
        <v>40000</v>
      </c>
      <c r="O72" s="200"/>
      <c r="P72" s="356"/>
      <c r="Q72" s="355"/>
      <c r="R72" s="357"/>
      <c r="S72" s="357"/>
      <c r="U72" s="251"/>
      <c r="W72" s="255"/>
      <c r="X72" s="358"/>
      <c r="Y72" s="358"/>
      <c r="Z72" s="358"/>
      <c r="AA72" s="358"/>
      <c r="AB72" s="358"/>
      <c r="AC72" s="358"/>
      <c r="AD72" s="358"/>
      <c r="AE72" s="358"/>
      <c r="AF72" s="69"/>
      <c r="AG72" s="358"/>
      <c r="AH72" s="196"/>
      <c r="AI72" s="355"/>
      <c r="AJ72" s="376"/>
      <c r="AK72" s="352"/>
      <c r="AL72" s="249"/>
      <c r="AM72" s="249"/>
      <c r="AO72" s="179"/>
      <c r="AP72" s="179"/>
    </row>
    <row r="73" spans="1:42">
      <c r="A73" s="408">
        <v>15</v>
      </c>
      <c r="B73" s="426" t="s">
        <v>439</v>
      </c>
      <c r="C73" s="421" t="s">
        <v>259</v>
      </c>
      <c r="D73" s="411"/>
      <c r="E73" s="425" t="s">
        <v>26</v>
      </c>
      <c r="F73" s="413">
        <v>0</v>
      </c>
      <c r="G73" s="426" t="s">
        <v>253</v>
      </c>
      <c r="H73" s="427">
        <v>43107</v>
      </c>
      <c r="I73" s="427">
        <v>43109</v>
      </c>
      <c r="J73" s="433">
        <f t="shared" si="3"/>
        <v>2</v>
      </c>
      <c r="K73" s="420" t="s">
        <v>440</v>
      </c>
      <c r="L73" s="420">
        <v>3155289527</v>
      </c>
      <c r="M73" s="419">
        <v>7268</v>
      </c>
      <c r="N73" s="419">
        <v>7268</v>
      </c>
      <c r="O73" s="200"/>
      <c r="P73" s="356"/>
      <c r="Q73" s="355"/>
      <c r="R73" s="357"/>
      <c r="S73" s="357"/>
      <c r="U73" s="251"/>
      <c r="W73" s="255"/>
      <c r="X73" s="358"/>
      <c r="Y73" s="358"/>
      <c r="Z73" s="358"/>
      <c r="AA73" s="358"/>
      <c r="AB73" s="358"/>
      <c r="AC73" s="358"/>
      <c r="AD73" s="358"/>
      <c r="AE73" s="358"/>
      <c r="AF73" s="69"/>
      <c r="AG73" s="358"/>
      <c r="AH73" s="196"/>
      <c r="AI73" s="355"/>
      <c r="AJ73" s="376"/>
      <c r="AK73" s="352"/>
      <c r="AL73" s="249"/>
      <c r="AM73" s="249"/>
      <c r="AO73" s="179"/>
      <c r="AP73" s="179"/>
    </row>
    <row r="74" spans="1:42">
      <c r="A74" s="408">
        <v>16</v>
      </c>
      <c r="B74" s="409" t="s">
        <v>441</v>
      </c>
      <c r="C74" s="408"/>
      <c r="D74" s="421" t="s">
        <v>208</v>
      </c>
      <c r="E74" s="412" t="s">
        <v>26</v>
      </c>
      <c r="F74" s="413">
        <v>37</v>
      </c>
      <c r="G74" s="412" t="s">
        <v>253</v>
      </c>
      <c r="H74" s="434">
        <v>43109</v>
      </c>
      <c r="I74" s="434">
        <v>43110</v>
      </c>
      <c r="J74" s="435">
        <f t="shared" si="3"/>
        <v>1</v>
      </c>
      <c r="K74" s="420" t="s">
        <v>442</v>
      </c>
      <c r="L74" s="420">
        <v>3155520913</v>
      </c>
      <c r="M74" s="419">
        <v>8863</v>
      </c>
      <c r="N74" s="419">
        <v>8863</v>
      </c>
      <c r="O74" s="200"/>
      <c r="P74" s="249"/>
      <c r="Q74" s="249"/>
      <c r="R74" s="250"/>
      <c r="S74" s="250"/>
      <c r="U74" s="251"/>
      <c r="W74" s="255"/>
      <c r="X74" s="358"/>
      <c r="Y74" s="358"/>
      <c r="Z74" s="358"/>
      <c r="AA74" s="358"/>
      <c r="AB74" s="358"/>
      <c r="AC74" s="358"/>
      <c r="AD74" s="358"/>
      <c r="AE74" s="358"/>
      <c r="AF74" s="69"/>
      <c r="AG74" s="358"/>
      <c r="AH74" s="196"/>
      <c r="AI74" s="249"/>
      <c r="AJ74" s="376"/>
      <c r="AK74" s="352"/>
      <c r="AL74" s="249"/>
      <c r="AM74" s="249"/>
      <c r="AO74" s="210"/>
      <c r="AP74" s="179"/>
    </row>
    <row r="75" spans="1:42">
      <c r="A75" s="408">
        <v>17</v>
      </c>
      <c r="B75" s="409" t="s">
        <v>416</v>
      </c>
      <c r="C75" s="408"/>
      <c r="D75" s="436" t="s">
        <v>208</v>
      </c>
      <c r="E75" s="425" t="s">
        <v>26</v>
      </c>
      <c r="F75" s="437">
        <v>4</v>
      </c>
      <c r="G75" s="426" t="s">
        <v>253</v>
      </c>
      <c r="H75" s="427">
        <v>43110</v>
      </c>
      <c r="I75" s="427">
        <v>43113</v>
      </c>
      <c r="J75" s="433">
        <f t="shared" si="3"/>
        <v>3</v>
      </c>
      <c r="K75" s="420" t="s">
        <v>443</v>
      </c>
      <c r="L75" s="420">
        <v>3435024207</v>
      </c>
      <c r="M75" s="419">
        <v>7223</v>
      </c>
      <c r="N75" s="419">
        <v>7223</v>
      </c>
      <c r="O75" s="200"/>
      <c r="P75" s="356"/>
      <c r="Q75" s="355"/>
      <c r="R75" s="357"/>
      <c r="S75" s="357"/>
      <c r="U75" s="251"/>
      <c r="W75" s="255"/>
      <c r="X75" s="358"/>
      <c r="Y75" s="358"/>
      <c r="Z75" s="358"/>
      <c r="AA75" s="358"/>
      <c r="AB75" s="358"/>
      <c r="AC75" s="358"/>
      <c r="AD75" s="358"/>
      <c r="AE75" s="358"/>
      <c r="AF75" s="69"/>
      <c r="AG75" s="358"/>
      <c r="AH75" s="196"/>
      <c r="AI75" s="355"/>
      <c r="AJ75" s="376"/>
      <c r="AK75" s="352"/>
      <c r="AL75" s="249"/>
      <c r="AM75" s="249"/>
      <c r="AO75" s="210"/>
      <c r="AP75" s="179"/>
    </row>
    <row r="76" spans="1:42">
      <c r="A76" s="408">
        <v>18</v>
      </c>
      <c r="B76" s="422" t="s">
        <v>444</v>
      </c>
      <c r="C76" s="408"/>
      <c r="D76" s="436" t="s">
        <v>208</v>
      </c>
      <c r="E76" s="425" t="s">
        <v>26</v>
      </c>
      <c r="F76" s="413">
        <v>33</v>
      </c>
      <c r="G76" s="426" t="s">
        <v>253</v>
      </c>
      <c r="H76" s="427">
        <v>43112</v>
      </c>
      <c r="I76" s="427">
        <v>43113</v>
      </c>
      <c r="J76" s="433">
        <f t="shared" si="3"/>
        <v>1</v>
      </c>
      <c r="K76" s="420" t="s">
        <v>418</v>
      </c>
      <c r="L76" s="420">
        <v>3555350145</v>
      </c>
      <c r="M76" s="419">
        <v>12000</v>
      </c>
      <c r="N76" s="419">
        <v>12000</v>
      </c>
      <c r="O76" s="200"/>
      <c r="P76" s="249"/>
      <c r="Q76" s="355"/>
      <c r="R76" s="357"/>
      <c r="S76" s="357"/>
      <c r="U76" s="251"/>
      <c r="W76" s="255"/>
      <c r="X76" s="358"/>
      <c r="Y76" s="358"/>
      <c r="Z76" s="358"/>
      <c r="AA76" s="358"/>
      <c r="AB76" s="358"/>
      <c r="AC76" s="358"/>
      <c r="AD76" s="358"/>
      <c r="AE76" s="358"/>
      <c r="AF76" s="69"/>
      <c r="AG76" s="358"/>
      <c r="AH76" s="196"/>
      <c r="AI76" s="355"/>
      <c r="AJ76" s="265"/>
      <c r="AK76" s="352"/>
      <c r="AL76" s="249"/>
      <c r="AM76" s="249"/>
      <c r="AO76" s="210"/>
      <c r="AP76" s="179"/>
    </row>
    <row r="77" spans="1:42">
      <c r="A77" s="408">
        <v>19</v>
      </c>
      <c r="B77" s="422" t="s">
        <v>445</v>
      </c>
      <c r="C77" s="408"/>
      <c r="D77" s="421" t="s">
        <v>309</v>
      </c>
      <c r="E77" s="425" t="s">
        <v>25</v>
      </c>
      <c r="F77" s="438">
        <v>2</v>
      </c>
      <c r="G77" s="426" t="s">
        <v>253</v>
      </c>
      <c r="H77" s="427">
        <v>43111</v>
      </c>
      <c r="I77" s="427">
        <v>43113</v>
      </c>
      <c r="J77" s="433">
        <f t="shared" si="3"/>
        <v>2</v>
      </c>
      <c r="K77" s="428" t="s">
        <v>429</v>
      </c>
      <c r="L77" s="428">
        <v>3445901023</v>
      </c>
      <c r="M77" s="419">
        <v>9354</v>
      </c>
      <c r="N77" s="419">
        <v>9354</v>
      </c>
      <c r="O77" s="200"/>
      <c r="P77" s="356"/>
      <c r="Q77" s="355"/>
      <c r="R77" s="357"/>
      <c r="S77" s="357"/>
      <c r="U77" s="251"/>
      <c r="W77" s="255"/>
      <c r="X77" s="358"/>
      <c r="Y77" s="358"/>
      <c r="Z77" s="358"/>
      <c r="AA77" s="358"/>
      <c r="AB77" s="358"/>
      <c r="AC77" s="358"/>
      <c r="AD77" s="358"/>
      <c r="AE77" s="358"/>
      <c r="AF77" s="69"/>
      <c r="AG77" s="358"/>
      <c r="AH77" s="196"/>
      <c r="AI77" s="355"/>
      <c r="AJ77" s="375"/>
      <c r="AK77" s="375"/>
      <c r="AL77" s="249"/>
      <c r="AM77" s="249"/>
      <c r="AO77" s="157"/>
      <c r="AP77" s="179"/>
    </row>
    <row r="78" spans="1:42">
      <c r="A78" s="408">
        <v>20</v>
      </c>
      <c r="B78" s="420" t="s">
        <v>447</v>
      </c>
      <c r="C78" s="421" t="s">
        <v>311</v>
      </c>
      <c r="D78" s="411"/>
      <c r="E78" s="425" t="s">
        <v>25</v>
      </c>
      <c r="F78" s="413">
        <v>59</v>
      </c>
      <c r="G78" s="426" t="s">
        <v>253</v>
      </c>
      <c r="H78" s="427">
        <v>43112</v>
      </c>
      <c r="I78" s="427">
        <v>43113</v>
      </c>
      <c r="J78" s="433">
        <f t="shared" si="3"/>
        <v>1</v>
      </c>
      <c r="K78" s="428" t="s">
        <v>446</v>
      </c>
      <c r="L78" s="428">
        <v>3462979058</v>
      </c>
      <c r="M78" s="419">
        <v>40000</v>
      </c>
      <c r="N78" s="419">
        <v>40000</v>
      </c>
      <c r="O78" s="200"/>
      <c r="P78" s="356"/>
      <c r="Q78" s="355"/>
      <c r="R78" s="357"/>
      <c r="S78" s="357"/>
      <c r="U78" s="251"/>
      <c r="W78" s="255"/>
      <c r="X78" s="358"/>
      <c r="Y78" s="358"/>
      <c r="Z78" s="358"/>
      <c r="AA78" s="358"/>
      <c r="AB78" s="358"/>
      <c r="AC78" s="358"/>
      <c r="AD78" s="358"/>
      <c r="AE78" s="358"/>
      <c r="AF78" s="69"/>
      <c r="AG78" s="358"/>
      <c r="AH78" s="196"/>
      <c r="AI78" s="355"/>
      <c r="AJ78" s="375"/>
      <c r="AK78" s="375"/>
      <c r="AL78" s="249"/>
      <c r="AM78" s="249"/>
      <c r="AO78" s="210"/>
      <c r="AP78" s="179"/>
    </row>
    <row r="79" spans="1:42">
      <c r="A79" s="408">
        <v>21</v>
      </c>
      <c r="B79" s="409" t="s">
        <v>448</v>
      </c>
      <c r="C79" s="421" t="s">
        <v>187</v>
      </c>
      <c r="D79" s="411"/>
      <c r="E79" s="425" t="s">
        <v>25</v>
      </c>
      <c r="F79" s="413">
        <v>40</v>
      </c>
      <c r="G79" s="426" t="s">
        <v>253</v>
      </c>
      <c r="H79" s="427">
        <v>43111</v>
      </c>
      <c r="I79" s="427">
        <v>43114</v>
      </c>
      <c r="J79" s="433">
        <f t="shared" si="3"/>
        <v>3</v>
      </c>
      <c r="K79" s="420" t="s">
        <v>427</v>
      </c>
      <c r="L79" s="420">
        <v>3425306553</v>
      </c>
      <c r="M79" s="419">
        <v>7993</v>
      </c>
      <c r="N79" s="419">
        <v>7993</v>
      </c>
      <c r="O79" s="200"/>
      <c r="P79" s="356"/>
      <c r="Q79" s="355"/>
      <c r="R79" s="357"/>
      <c r="S79" s="357"/>
      <c r="U79" s="251"/>
      <c r="W79" s="255"/>
      <c r="X79" s="358"/>
      <c r="Y79" s="358"/>
      <c r="Z79" s="358"/>
      <c r="AA79" s="358"/>
      <c r="AB79" s="358"/>
      <c r="AC79" s="358"/>
      <c r="AD79" s="358"/>
      <c r="AE79" s="358"/>
      <c r="AF79" s="69"/>
      <c r="AG79" s="358"/>
      <c r="AH79" s="196"/>
      <c r="AI79" s="355"/>
      <c r="AJ79" s="376"/>
      <c r="AK79" s="352"/>
      <c r="AL79" s="249"/>
      <c r="AM79" s="249"/>
      <c r="AO79" s="210"/>
      <c r="AP79" s="179"/>
    </row>
    <row r="80" spans="1:42">
      <c r="A80" s="408">
        <v>22</v>
      </c>
      <c r="B80" s="409" t="s">
        <v>450</v>
      </c>
      <c r="C80" s="421" t="s">
        <v>263</v>
      </c>
      <c r="D80" s="411"/>
      <c r="E80" s="425" t="s">
        <v>26</v>
      </c>
      <c r="F80" s="413">
        <v>82</v>
      </c>
      <c r="G80" s="426" t="s">
        <v>253</v>
      </c>
      <c r="H80" s="439">
        <v>43113</v>
      </c>
      <c r="I80" s="439">
        <v>43115</v>
      </c>
      <c r="J80" s="433">
        <f t="shared" si="3"/>
        <v>2</v>
      </c>
      <c r="K80" s="420" t="s">
        <v>449</v>
      </c>
      <c r="L80" s="420">
        <v>34684841557</v>
      </c>
      <c r="M80" s="419">
        <v>24075</v>
      </c>
      <c r="N80" s="419">
        <v>24075</v>
      </c>
      <c r="O80" s="200"/>
      <c r="P80" s="356"/>
      <c r="Q80" s="355"/>
      <c r="R80" s="357"/>
      <c r="S80" s="357"/>
      <c r="U80" s="251"/>
      <c r="W80" s="255"/>
      <c r="X80" s="358"/>
      <c r="Y80" s="358"/>
      <c r="Z80" s="358"/>
      <c r="AA80" s="358"/>
      <c r="AB80" s="358"/>
      <c r="AC80" s="358"/>
      <c r="AD80" s="358"/>
      <c r="AE80" s="358"/>
      <c r="AF80" s="69"/>
      <c r="AG80" s="358"/>
      <c r="AH80" s="196"/>
      <c r="AI80" s="355"/>
      <c r="AJ80" s="376"/>
      <c r="AK80" s="352"/>
      <c r="AL80" s="249"/>
      <c r="AM80" s="249"/>
      <c r="AO80" s="210"/>
      <c r="AP80" s="179"/>
    </row>
    <row r="81" spans="1:42">
      <c r="A81" s="408">
        <v>23</v>
      </c>
      <c r="B81" s="409" t="s">
        <v>452</v>
      </c>
      <c r="C81" s="421" t="s">
        <v>311</v>
      </c>
      <c r="D81" s="411"/>
      <c r="E81" s="425" t="s">
        <v>26</v>
      </c>
      <c r="F81" s="413">
        <v>77</v>
      </c>
      <c r="G81" s="426" t="s">
        <v>253</v>
      </c>
      <c r="H81" s="439">
        <v>43115</v>
      </c>
      <c r="I81" s="440">
        <v>43116</v>
      </c>
      <c r="J81" s="433">
        <f t="shared" si="3"/>
        <v>1</v>
      </c>
      <c r="K81" s="420" t="s">
        <v>453</v>
      </c>
      <c r="L81" s="420">
        <v>3469549306</v>
      </c>
      <c r="M81" s="441">
        <v>12272</v>
      </c>
      <c r="N81" s="441">
        <v>12272</v>
      </c>
      <c r="O81" s="200"/>
      <c r="P81" s="363"/>
      <c r="T81" s="244"/>
      <c r="U81" s="251"/>
      <c r="V81" s="252"/>
      <c r="X81" s="358"/>
      <c r="Y81" s="358"/>
      <c r="Z81" s="358"/>
      <c r="AA81" s="358"/>
      <c r="AB81" s="358"/>
      <c r="AC81" s="358"/>
      <c r="AD81" s="358"/>
      <c r="AE81" s="358"/>
      <c r="AF81" s="69"/>
      <c r="AG81" s="358"/>
      <c r="AH81" s="196"/>
      <c r="AI81" s="355"/>
      <c r="AL81" s="249"/>
      <c r="AM81" s="249"/>
      <c r="AO81" s="210"/>
      <c r="AP81" s="179"/>
    </row>
    <row r="82" spans="1:42">
      <c r="A82" s="408">
        <v>24</v>
      </c>
      <c r="B82" s="420" t="s">
        <v>432</v>
      </c>
      <c r="C82" s="410" t="s">
        <v>454</v>
      </c>
      <c r="D82" s="423"/>
      <c r="E82" s="425" t="s">
        <v>25</v>
      </c>
      <c r="F82" s="413">
        <v>37</v>
      </c>
      <c r="G82" s="426" t="s">
        <v>253</v>
      </c>
      <c r="H82" s="442">
        <v>43115</v>
      </c>
      <c r="I82" s="442">
        <v>43116</v>
      </c>
      <c r="J82" s="433">
        <f>I82-H82</f>
        <v>1</v>
      </c>
      <c r="K82" s="420" t="s">
        <v>433</v>
      </c>
      <c r="L82" s="420">
        <v>3155565316</v>
      </c>
      <c r="M82" s="441">
        <v>7646</v>
      </c>
      <c r="N82" s="441">
        <v>7646</v>
      </c>
      <c r="O82" s="200"/>
      <c r="P82" s="364"/>
      <c r="T82" s="244"/>
      <c r="U82" s="251"/>
      <c r="V82" s="252"/>
      <c r="X82" s="358"/>
      <c r="Y82" s="358"/>
      <c r="Z82" s="358"/>
      <c r="AA82" s="358"/>
      <c r="AB82" s="358"/>
      <c r="AC82" s="358"/>
      <c r="AD82" s="358"/>
      <c r="AE82" s="358"/>
      <c r="AF82" s="69"/>
      <c r="AG82" s="358"/>
      <c r="AH82" s="196"/>
      <c r="AI82" s="355"/>
      <c r="AL82" s="249"/>
      <c r="AM82" s="249"/>
      <c r="AN82" s="249"/>
      <c r="AO82" s="157"/>
      <c r="AP82" s="179"/>
    </row>
    <row r="83" spans="1:42">
      <c r="A83" s="408">
        <v>25</v>
      </c>
      <c r="B83" s="422" t="s">
        <v>455</v>
      </c>
      <c r="C83" s="408"/>
      <c r="D83" s="421" t="s">
        <v>208</v>
      </c>
      <c r="E83" s="425" t="s">
        <v>26</v>
      </c>
      <c r="F83" s="413">
        <v>35</v>
      </c>
      <c r="G83" s="426" t="s">
        <v>253</v>
      </c>
      <c r="H83" s="442">
        <v>43115</v>
      </c>
      <c r="I83" s="442">
        <v>43117</v>
      </c>
      <c r="J83" s="433">
        <f t="shared" ref="J83:J99" si="4">I83-H83</f>
        <v>2</v>
      </c>
      <c r="K83" s="428" t="s">
        <v>320</v>
      </c>
      <c r="L83" s="428">
        <v>3158377117</v>
      </c>
      <c r="M83" s="441">
        <v>24000</v>
      </c>
      <c r="N83" s="441">
        <v>24000</v>
      </c>
      <c r="O83" s="200"/>
      <c r="P83" s="364"/>
      <c r="T83" s="244"/>
      <c r="U83" s="251"/>
      <c r="V83" s="252"/>
      <c r="X83" s="358"/>
      <c r="Y83" s="358"/>
      <c r="Z83" s="358"/>
      <c r="AA83" s="358"/>
      <c r="AB83" s="358"/>
      <c r="AC83" s="358"/>
      <c r="AD83" s="358"/>
      <c r="AE83" s="358"/>
      <c r="AF83" s="69"/>
      <c r="AG83" s="358"/>
      <c r="AH83" s="196"/>
      <c r="AI83" s="365"/>
      <c r="AL83" s="249"/>
      <c r="AM83" s="249"/>
      <c r="AN83" s="249"/>
      <c r="AO83" s="210"/>
      <c r="AP83" s="179"/>
    </row>
    <row r="84" spans="1:42" ht="18.75" customHeight="1">
      <c r="A84" s="408">
        <v>26</v>
      </c>
      <c r="B84" s="443" t="s">
        <v>456</v>
      </c>
      <c r="C84" s="421" t="s">
        <v>259</v>
      </c>
      <c r="D84" s="423"/>
      <c r="E84" s="425" t="s">
        <v>26</v>
      </c>
      <c r="F84" s="413">
        <v>0</v>
      </c>
      <c r="G84" s="426" t="s">
        <v>253</v>
      </c>
      <c r="H84" s="442">
        <v>43111</v>
      </c>
      <c r="I84" s="442">
        <v>43117</v>
      </c>
      <c r="J84" s="433">
        <f t="shared" si="4"/>
        <v>6</v>
      </c>
      <c r="K84" s="420" t="s">
        <v>418</v>
      </c>
      <c r="L84" s="420">
        <v>3555350145</v>
      </c>
      <c r="M84" s="441">
        <v>29561</v>
      </c>
      <c r="N84" s="441">
        <v>29561</v>
      </c>
      <c r="O84" s="200"/>
      <c r="P84" s="364"/>
      <c r="T84" s="244"/>
      <c r="U84" s="251"/>
      <c r="V84" s="252"/>
      <c r="X84" s="358"/>
      <c r="Y84" s="358"/>
      <c r="Z84" s="358"/>
      <c r="AA84" s="358"/>
      <c r="AB84" s="358"/>
      <c r="AC84" s="358"/>
      <c r="AD84" s="358"/>
      <c r="AE84" s="358"/>
      <c r="AF84" s="69"/>
      <c r="AG84" s="358"/>
      <c r="AH84" s="196"/>
      <c r="AI84" s="365"/>
      <c r="AL84" s="249"/>
      <c r="AM84" s="249"/>
      <c r="AN84" s="249"/>
      <c r="AO84" s="210"/>
      <c r="AP84" s="179"/>
    </row>
    <row r="85" spans="1:42" ht="19.5" customHeight="1">
      <c r="A85" s="408">
        <v>27</v>
      </c>
      <c r="B85" s="422" t="s">
        <v>457</v>
      </c>
      <c r="C85" s="408"/>
      <c r="D85" s="421" t="s">
        <v>208</v>
      </c>
      <c r="E85" s="425" t="s">
        <v>26</v>
      </c>
      <c r="F85" s="413">
        <v>32</v>
      </c>
      <c r="G85" s="426" t="s">
        <v>253</v>
      </c>
      <c r="H85" s="444">
        <v>43116</v>
      </c>
      <c r="I85" s="444">
        <v>43117</v>
      </c>
      <c r="J85" s="433">
        <f t="shared" si="4"/>
        <v>1</v>
      </c>
      <c r="K85" s="445"/>
      <c r="L85" s="428">
        <v>3129715639</v>
      </c>
      <c r="M85" s="441">
        <v>12000</v>
      </c>
      <c r="N85" s="441">
        <v>12000</v>
      </c>
      <c r="O85" s="200"/>
      <c r="P85" s="364"/>
      <c r="T85" s="244"/>
      <c r="U85" s="251"/>
      <c r="V85" s="252"/>
      <c r="X85" s="358"/>
      <c r="Y85" s="358"/>
      <c r="Z85" s="358"/>
      <c r="AA85" s="358"/>
      <c r="AB85" s="358"/>
      <c r="AC85" s="358"/>
      <c r="AD85" s="358"/>
      <c r="AE85" s="358"/>
      <c r="AF85" s="69"/>
      <c r="AG85" s="358"/>
      <c r="AH85" s="196"/>
      <c r="AI85" s="366"/>
      <c r="AL85" s="249"/>
      <c r="AM85" s="249"/>
      <c r="AN85" s="249"/>
      <c r="AO85" s="157"/>
      <c r="AP85" s="179"/>
    </row>
    <row r="86" spans="1:42">
      <c r="A86" s="408">
        <v>28</v>
      </c>
      <c r="B86" s="422" t="s">
        <v>458</v>
      </c>
      <c r="C86" s="408"/>
      <c r="D86" s="421" t="s">
        <v>208</v>
      </c>
      <c r="E86" s="425" t="s">
        <v>26</v>
      </c>
      <c r="F86" s="413">
        <v>28</v>
      </c>
      <c r="G86" s="426" t="s">
        <v>253</v>
      </c>
      <c r="H86" s="427">
        <v>43117</v>
      </c>
      <c r="I86" s="427">
        <v>43118</v>
      </c>
      <c r="J86" s="433">
        <f t="shared" si="4"/>
        <v>1</v>
      </c>
      <c r="K86" s="445" t="s">
        <v>262</v>
      </c>
      <c r="L86" s="428">
        <v>3445546415</v>
      </c>
      <c r="M86" s="441">
        <v>9216</v>
      </c>
      <c r="N86" s="441">
        <v>9216</v>
      </c>
      <c r="O86" s="200"/>
      <c r="P86" s="364"/>
      <c r="T86" s="244"/>
      <c r="U86" s="251"/>
      <c r="V86" s="252"/>
      <c r="X86" s="358"/>
      <c r="Y86" s="358"/>
      <c r="Z86" s="358"/>
      <c r="AA86" s="358"/>
      <c r="AB86" s="358"/>
      <c r="AC86" s="358"/>
      <c r="AD86" s="358"/>
      <c r="AE86" s="358"/>
      <c r="AF86" s="69"/>
      <c r="AG86" s="358"/>
      <c r="AH86" s="196"/>
      <c r="AI86" s="367"/>
      <c r="AL86" s="249"/>
      <c r="AM86" s="249"/>
      <c r="AN86" s="249"/>
      <c r="AO86" s="210"/>
      <c r="AP86" s="179"/>
    </row>
    <row r="87" spans="1:42">
      <c r="A87" s="408">
        <v>29</v>
      </c>
      <c r="B87" s="422" t="s">
        <v>459</v>
      </c>
      <c r="C87" s="408"/>
      <c r="D87" s="421" t="s">
        <v>191</v>
      </c>
      <c r="E87" s="425" t="s">
        <v>26</v>
      </c>
      <c r="F87" s="438">
        <v>4</v>
      </c>
      <c r="G87" s="426" t="s">
        <v>253</v>
      </c>
      <c r="H87" s="440">
        <v>43116</v>
      </c>
      <c r="I87" s="440">
        <v>43119</v>
      </c>
      <c r="J87" s="433">
        <f t="shared" si="4"/>
        <v>3</v>
      </c>
      <c r="K87" s="445" t="s">
        <v>255</v>
      </c>
      <c r="L87" s="428">
        <v>3445111859</v>
      </c>
      <c r="M87" s="441">
        <v>40000</v>
      </c>
      <c r="N87" s="441">
        <v>40000</v>
      </c>
      <c r="O87" s="200"/>
      <c r="P87" s="362"/>
      <c r="T87" s="244"/>
      <c r="U87" s="251"/>
      <c r="V87" s="252"/>
      <c r="X87" s="358"/>
      <c r="Y87" s="358"/>
      <c r="Z87" s="358"/>
      <c r="AA87" s="358"/>
      <c r="AB87" s="358"/>
      <c r="AC87" s="358"/>
      <c r="AD87" s="358"/>
      <c r="AE87" s="358"/>
      <c r="AF87" s="69"/>
      <c r="AG87" s="358"/>
      <c r="AH87" s="196"/>
      <c r="AI87" s="362"/>
      <c r="AL87" s="249"/>
      <c r="AM87" s="249"/>
      <c r="AN87" s="249"/>
      <c r="AO87" s="210"/>
      <c r="AP87" s="179"/>
    </row>
    <row r="88" spans="1:42">
      <c r="A88" s="408">
        <v>30</v>
      </c>
      <c r="B88" s="426" t="s">
        <v>460</v>
      </c>
      <c r="C88" s="421" t="s">
        <v>187</v>
      </c>
      <c r="D88" s="423"/>
      <c r="E88" s="425" t="s">
        <v>26</v>
      </c>
      <c r="F88" s="413">
        <v>0</v>
      </c>
      <c r="G88" s="426" t="s">
        <v>253</v>
      </c>
      <c r="H88" s="442">
        <v>43117</v>
      </c>
      <c r="I88" s="442">
        <v>43120</v>
      </c>
      <c r="J88" s="433">
        <f t="shared" si="4"/>
        <v>3</v>
      </c>
      <c r="K88" s="420" t="s">
        <v>461</v>
      </c>
      <c r="L88" s="420">
        <v>3155566004</v>
      </c>
      <c r="M88" s="441">
        <v>15750</v>
      </c>
      <c r="N88" s="441">
        <v>15750</v>
      </c>
      <c r="O88" s="200"/>
      <c r="P88" s="364"/>
      <c r="T88" s="244"/>
      <c r="U88" s="251"/>
      <c r="V88" s="252"/>
      <c r="X88" s="358"/>
      <c r="Y88" s="358"/>
      <c r="Z88" s="358"/>
      <c r="AA88" s="358"/>
      <c r="AB88" s="358"/>
      <c r="AC88" s="358"/>
      <c r="AD88" s="358"/>
      <c r="AE88" s="358"/>
      <c r="AF88" s="69"/>
      <c r="AG88" s="358"/>
      <c r="AH88" s="196"/>
      <c r="AI88" s="365"/>
      <c r="AL88" s="249"/>
      <c r="AM88" s="249"/>
      <c r="AN88" s="249"/>
      <c r="AO88" s="210"/>
      <c r="AP88" s="179"/>
    </row>
    <row r="89" spans="1:42">
      <c r="A89" s="408">
        <v>31</v>
      </c>
      <c r="B89" s="422" t="s">
        <v>462</v>
      </c>
      <c r="C89" s="408"/>
      <c r="D89" s="421" t="s">
        <v>208</v>
      </c>
      <c r="E89" s="425" t="s">
        <v>26</v>
      </c>
      <c r="F89" s="413">
        <v>33</v>
      </c>
      <c r="G89" s="426" t="s">
        <v>253</v>
      </c>
      <c r="H89" s="446">
        <v>43119</v>
      </c>
      <c r="I89" s="446">
        <v>43120</v>
      </c>
      <c r="J89" s="433">
        <f t="shared" si="4"/>
        <v>1</v>
      </c>
      <c r="K89" s="428" t="s">
        <v>320</v>
      </c>
      <c r="L89" s="428">
        <v>3144414399</v>
      </c>
      <c r="M89" s="441">
        <v>11452</v>
      </c>
      <c r="N89" s="441">
        <v>11452</v>
      </c>
      <c r="O89" s="200"/>
      <c r="P89" s="367"/>
      <c r="T89" s="244"/>
      <c r="U89" s="251"/>
      <c r="V89" s="252"/>
      <c r="X89" s="358"/>
      <c r="Y89" s="358"/>
      <c r="Z89" s="358"/>
      <c r="AA89" s="358"/>
      <c r="AB89" s="358"/>
      <c r="AC89" s="358"/>
      <c r="AD89" s="358"/>
      <c r="AE89" s="358"/>
      <c r="AF89" s="69"/>
      <c r="AG89" s="358"/>
      <c r="AH89" s="196"/>
      <c r="AI89" s="362"/>
      <c r="AL89" s="249"/>
      <c r="AM89" s="249"/>
      <c r="AN89" s="249"/>
      <c r="AO89" s="210"/>
      <c r="AP89" s="179"/>
    </row>
    <row r="90" spans="1:42">
      <c r="A90" s="408">
        <v>32</v>
      </c>
      <c r="B90" s="447" t="s">
        <v>256</v>
      </c>
      <c r="C90" s="408"/>
      <c r="D90" s="448" t="s">
        <v>260</v>
      </c>
      <c r="E90" s="412" t="s">
        <v>25</v>
      </c>
      <c r="F90" s="449">
        <v>28</v>
      </c>
      <c r="G90" s="450" t="s">
        <v>253</v>
      </c>
      <c r="H90" s="451">
        <v>43121</v>
      </c>
      <c r="I90" s="451">
        <v>43122</v>
      </c>
      <c r="J90" s="416">
        <f t="shared" si="4"/>
        <v>1</v>
      </c>
      <c r="K90" s="412" t="s">
        <v>257</v>
      </c>
      <c r="L90" s="418">
        <v>3452858234</v>
      </c>
      <c r="M90" s="429">
        <v>10824</v>
      </c>
      <c r="N90" s="429">
        <v>10824</v>
      </c>
      <c r="O90" s="200"/>
      <c r="P90" s="368"/>
      <c r="T90" s="243"/>
      <c r="U90" s="195"/>
      <c r="V90" s="196"/>
      <c r="X90" s="213"/>
      <c r="Y90" s="213"/>
      <c r="Z90" s="213"/>
      <c r="AA90" s="213"/>
      <c r="AB90" s="213"/>
      <c r="AC90" s="213"/>
      <c r="AD90" s="213"/>
      <c r="AE90" s="213"/>
      <c r="AF90" s="69"/>
      <c r="AG90" s="213"/>
      <c r="AH90" s="69"/>
      <c r="AI90" s="354"/>
      <c r="AL90" s="249"/>
      <c r="AM90" s="249"/>
      <c r="AN90" s="249"/>
      <c r="AO90" s="210"/>
      <c r="AP90" s="179"/>
    </row>
    <row r="91" spans="1:42">
      <c r="A91" s="408">
        <v>33</v>
      </c>
      <c r="B91" s="422" t="s">
        <v>463</v>
      </c>
      <c r="C91" s="408"/>
      <c r="D91" s="436" t="s">
        <v>208</v>
      </c>
      <c r="E91" s="425" t="s">
        <v>26</v>
      </c>
      <c r="F91" s="413">
        <v>25</v>
      </c>
      <c r="G91" s="426" t="s">
        <v>253</v>
      </c>
      <c r="H91" s="452">
        <v>43120</v>
      </c>
      <c r="I91" s="452">
        <v>43121</v>
      </c>
      <c r="J91" s="433">
        <f t="shared" si="4"/>
        <v>1</v>
      </c>
      <c r="K91" s="428" t="s">
        <v>464</v>
      </c>
      <c r="L91" s="428">
        <v>3425017702</v>
      </c>
      <c r="M91" s="441">
        <v>6906</v>
      </c>
      <c r="N91" s="441">
        <v>6906</v>
      </c>
      <c r="O91" s="200"/>
      <c r="P91" s="362"/>
      <c r="T91" s="244"/>
      <c r="U91" s="251"/>
      <c r="V91" s="252"/>
      <c r="X91" s="358"/>
      <c r="Y91" s="358"/>
      <c r="Z91" s="358"/>
      <c r="AA91" s="358"/>
      <c r="AB91" s="358"/>
      <c r="AC91" s="358"/>
      <c r="AD91" s="358"/>
      <c r="AE91" s="358"/>
      <c r="AF91" s="69"/>
      <c r="AG91" s="358"/>
      <c r="AH91" s="196"/>
      <c r="AI91" s="362"/>
      <c r="AL91" s="249"/>
      <c r="AM91" s="249"/>
      <c r="AN91" s="249"/>
      <c r="AO91" s="210"/>
      <c r="AP91" s="179"/>
    </row>
    <row r="92" spans="1:42">
      <c r="A92" s="408">
        <v>34</v>
      </c>
      <c r="B92" s="409" t="s">
        <v>465</v>
      </c>
      <c r="C92" s="408"/>
      <c r="D92" s="436" t="s">
        <v>208</v>
      </c>
      <c r="E92" s="425" t="s">
        <v>26</v>
      </c>
      <c r="F92" s="413">
        <v>30</v>
      </c>
      <c r="G92" s="426" t="s">
        <v>253</v>
      </c>
      <c r="H92" s="452">
        <v>43122</v>
      </c>
      <c r="I92" s="452">
        <v>43123</v>
      </c>
      <c r="J92" s="433">
        <f t="shared" si="4"/>
        <v>1</v>
      </c>
      <c r="K92" s="420" t="s">
        <v>466</v>
      </c>
      <c r="L92" s="420">
        <v>3445598827</v>
      </c>
      <c r="M92" s="441">
        <v>10682</v>
      </c>
      <c r="N92" s="441">
        <v>10682</v>
      </c>
      <c r="O92" s="200"/>
      <c r="P92" s="367"/>
      <c r="T92" s="244"/>
      <c r="U92" s="251"/>
      <c r="V92" s="252"/>
      <c r="X92" s="358"/>
      <c r="Y92" s="358"/>
      <c r="Z92" s="358"/>
      <c r="AA92" s="358"/>
      <c r="AB92" s="358"/>
      <c r="AC92" s="358"/>
      <c r="AD92" s="358"/>
      <c r="AE92" s="358"/>
      <c r="AF92" s="69"/>
      <c r="AG92" s="358"/>
      <c r="AH92" s="196"/>
      <c r="AI92" s="362"/>
      <c r="AL92" s="249"/>
      <c r="AM92" s="249"/>
      <c r="AN92" s="249"/>
      <c r="AO92" s="210"/>
      <c r="AP92" s="179"/>
    </row>
    <row r="93" spans="1:42">
      <c r="A93" s="408">
        <v>35</v>
      </c>
      <c r="B93" s="409" t="s">
        <v>467</v>
      </c>
      <c r="C93" s="421" t="s">
        <v>283</v>
      </c>
      <c r="D93" s="411"/>
      <c r="E93" s="425" t="s">
        <v>26</v>
      </c>
      <c r="F93" s="413">
        <v>3</v>
      </c>
      <c r="G93" s="426" t="s">
        <v>253</v>
      </c>
      <c r="H93" s="439">
        <v>43124</v>
      </c>
      <c r="I93" s="439">
        <v>43125</v>
      </c>
      <c r="J93" s="433">
        <f t="shared" si="4"/>
        <v>1</v>
      </c>
      <c r="K93" s="420" t="s">
        <v>468</v>
      </c>
      <c r="L93" s="420">
        <v>3418834165</v>
      </c>
      <c r="M93" s="441">
        <v>4708</v>
      </c>
      <c r="N93" s="441">
        <v>4708</v>
      </c>
      <c r="O93" s="200"/>
      <c r="P93" s="362"/>
      <c r="T93" s="244"/>
      <c r="U93" s="251"/>
      <c r="V93" s="252"/>
      <c r="X93" s="358"/>
      <c r="Y93" s="358"/>
      <c r="Z93" s="358"/>
      <c r="AA93" s="358"/>
      <c r="AB93" s="358"/>
      <c r="AC93" s="358"/>
      <c r="AD93" s="358"/>
      <c r="AE93" s="358"/>
      <c r="AF93" s="69"/>
      <c r="AG93" s="358"/>
      <c r="AH93" s="196"/>
      <c r="AI93" s="362"/>
      <c r="AL93" s="249"/>
      <c r="AM93" s="249"/>
      <c r="AN93" s="249"/>
      <c r="AO93" s="210"/>
      <c r="AP93" s="179"/>
    </row>
    <row r="94" spans="1:42">
      <c r="A94" s="408">
        <v>36</v>
      </c>
      <c r="B94" s="409" t="s">
        <v>469</v>
      </c>
      <c r="C94" s="448" t="s">
        <v>193</v>
      </c>
      <c r="D94" s="411"/>
      <c r="E94" s="425" t="s">
        <v>26</v>
      </c>
      <c r="F94" s="413">
        <v>48</v>
      </c>
      <c r="G94" s="426" t="s">
        <v>253</v>
      </c>
      <c r="H94" s="442">
        <v>43123</v>
      </c>
      <c r="I94" s="442">
        <v>43126</v>
      </c>
      <c r="J94" s="433">
        <f t="shared" si="4"/>
        <v>3</v>
      </c>
      <c r="K94" s="420" t="s">
        <v>424</v>
      </c>
      <c r="L94" s="420">
        <v>3555356934</v>
      </c>
      <c r="M94" s="441">
        <v>19661</v>
      </c>
      <c r="N94" s="441">
        <v>19661</v>
      </c>
      <c r="O94" s="200"/>
      <c r="P94" s="364"/>
      <c r="T94" s="244"/>
      <c r="U94" s="251"/>
      <c r="V94" s="252"/>
      <c r="X94" s="358"/>
      <c r="Y94" s="358"/>
      <c r="Z94" s="358"/>
      <c r="AA94" s="358"/>
      <c r="AB94" s="358"/>
      <c r="AC94" s="358"/>
      <c r="AD94" s="358"/>
      <c r="AE94" s="358"/>
      <c r="AF94" s="69"/>
      <c r="AG94" s="358"/>
      <c r="AH94" s="196"/>
      <c r="AI94" s="362"/>
      <c r="AL94" s="249"/>
      <c r="AM94" s="249"/>
      <c r="AN94" s="249"/>
      <c r="AO94" s="210"/>
      <c r="AP94" s="179"/>
    </row>
    <row r="95" spans="1:42">
      <c r="A95" s="408">
        <v>37</v>
      </c>
      <c r="B95" s="409" t="s">
        <v>470</v>
      </c>
      <c r="C95" s="448" t="s">
        <v>193</v>
      </c>
      <c r="D95" s="411"/>
      <c r="E95" s="425" t="s">
        <v>25</v>
      </c>
      <c r="F95" s="413">
        <v>17</v>
      </c>
      <c r="G95" s="426" t="s">
        <v>253</v>
      </c>
      <c r="H95" s="442">
        <v>43124</v>
      </c>
      <c r="I95" s="442">
        <v>43126</v>
      </c>
      <c r="J95" s="433">
        <f t="shared" si="4"/>
        <v>2</v>
      </c>
      <c r="K95" s="420" t="s">
        <v>424</v>
      </c>
      <c r="L95" s="420">
        <v>3555356934</v>
      </c>
      <c r="M95" s="441">
        <v>10332</v>
      </c>
      <c r="N95" s="441">
        <v>10332</v>
      </c>
      <c r="O95" s="200"/>
      <c r="P95" s="364"/>
      <c r="T95" s="244"/>
      <c r="U95" s="251"/>
      <c r="V95" s="252"/>
      <c r="X95" s="358"/>
      <c r="Y95" s="358"/>
      <c r="Z95" s="358"/>
      <c r="AA95" s="358"/>
      <c r="AB95" s="358"/>
      <c r="AC95" s="358"/>
      <c r="AD95" s="358"/>
      <c r="AE95" s="358"/>
      <c r="AF95" s="69"/>
      <c r="AG95" s="358"/>
      <c r="AH95" s="196"/>
      <c r="AI95" s="362"/>
      <c r="AL95" s="249"/>
      <c r="AM95" s="249"/>
      <c r="AN95" s="249"/>
    </row>
    <row r="96" spans="1:42">
      <c r="A96" s="408">
        <v>38</v>
      </c>
      <c r="B96" s="422" t="s">
        <v>471</v>
      </c>
      <c r="C96" s="408"/>
      <c r="D96" s="421" t="s">
        <v>208</v>
      </c>
      <c r="E96" s="453" t="s">
        <v>26</v>
      </c>
      <c r="F96" s="413">
        <v>26</v>
      </c>
      <c r="G96" s="412" t="s">
        <v>253</v>
      </c>
      <c r="H96" s="442">
        <v>43126</v>
      </c>
      <c r="I96" s="454">
        <v>43127</v>
      </c>
      <c r="J96" s="433">
        <f t="shared" si="4"/>
        <v>1</v>
      </c>
      <c r="K96" s="428" t="s">
        <v>472</v>
      </c>
      <c r="L96" s="428">
        <v>3462574422</v>
      </c>
      <c r="M96" s="441">
        <v>10070</v>
      </c>
      <c r="N96" s="441">
        <v>10070</v>
      </c>
      <c r="O96" s="200"/>
      <c r="P96" s="369"/>
      <c r="T96" s="244"/>
      <c r="U96" s="251"/>
      <c r="V96" s="252"/>
      <c r="X96" s="358"/>
      <c r="Y96" s="358"/>
      <c r="Z96" s="358"/>
      <c r="AA96" s="358"/>
      <c r="AB96" s="358"/>
      <c r="AC96" s="358"/>
      <c r="AD96" s="358"/>
      <c r="AE96" s="358"/>
      <c r="AF96" s="69"/>
      <c r="AG96" s="358"/>
      <c r="AH96" s="196"/>
      <c r="AI96" s="369"/>
      <c r="AL96" s="249"/>
      <c r="AM96" s="249"/>
      <c r="AN96" s="249"/>
    </row>
    <row r="97" spans="1:44">
      <c r="A97" s="408">
        <v>39</v>
      </c>
      <c r="B97" s="409" t="s">
        <v>450</v>
      </c>
      <c r="C97" s="448" t="s">
        <v>188</v>
      </c>
      <c r="D97" s="411"/>
      <c r="E97" s="453" t="s">
        <v>26</v>
      </c>
      <c r="F97" s="413">
        <v>73</v>
      </c>
      <c r="G97" s="453" t="s">
        <v>253</v>
      </c>
      <c r="H97" s="442">
        <v>43126</v>
      </c>
      <c r="I97" s="454">
        <v>43130</v>
      </c>
      <c r="J97" s="433">
        <f t="shared" si="4"/>
        <v>4</v>
      </c>
      <c r="K97" s="420" t="s">
        <v>451</v>
      </c>
      <c r="L97" s="420">
        <v>3435090425</v>
      </c>
      <c r="M97" s="441">
        <v>12320</v>
      </c>
      <c r="N97" s="441">
        <v>12320</v>
      </c>
      <c r="O97" s="200"/>
      <c r="P97" s="369"/>
      <c r="T97" s="244"/>
      <c r="U97" s="251"/>
      <c r="V97" s="252"/>
      <c r="X97" s="358"/>
      <c r="Y97" s="358"/>
      <c r="Z97" s="358"/>
      <c r="AA97" s="358"/>
      <c r="AB97" s="358"/>
      <c r="AC97" s="358"/>
      <c r="AD97" s="358"/>
      <c r="AE97" s="358"/>
      <c r="AF97" s="69"/>
      <c r="AG97" s="358"/>
      <c r="AH97" s="196"/>
      <c r="AI97" s="369"/>
      <c r="AL97" s="249"/>
      <c r="AM97" s="249"/>
      <c r="AN97" s="249"/>
    </row>
    <row r="98" spans="1:44">
      <c r="A98" s="408">
        <v>40</v>
      </c>
      <c r="B98" s="409" t="s">
        <v>473</v>
      </c>
      <c r="C98" s="408"/>
      <c r="D98" s="421" t="s">
        <v>206</v>
      </c>
      <c r="E98" s="453" t="s">
        <v>25</v>
      </c>
      <c r="F98" s="455">
        <v>40</v>
      </c>
      <c r="G98" s="453" t="s">
        <v>253</v>
      </c>
      <c r="H98" s="454">
        <v>43129</v>
      </c>
      <c r="I98" s="454">
        <v>43131</v>
      </c>
      <c r="J98" s="433">
        <f t="shared" si="4"/>
        <v>2</v>
      </c>
      <c r="K98" s="420" t="s">
        <v>474</v>
      </c>
      <c r="L98" s="420">
        <v>3445990685</v>
      </c>
      <c r="M98" s="441">
        <v>40000</v>
      </c>
      <c r="N98" s="441">
        <v>40000</v>
      </c>
      <c r="O98" s="200"/>
      <c r="P98" s="369"/>
      <c r="T98" s="244"/>
      <c r="U98" s="251"/>
      <c r="V98" s="252"/>
      <c r="X98" s="358"/>
      <c r="Y98" s="358"/>
      <c r="Z98" s="358"/>
      <c r="AA98" s="358"/>
      <c r="AB98" s="358"/>
      <c r="AC98" s="358"/>
      <c r="AD98" s="358"/>
      <c r="AE98" s="358"/>
      <c r="AF98" s="69"/>
      <c r="AG98" s="358"/>
      <c r="AH98" s="196"/>
      <c r="AI98" s="369"/>
      <c r="AL98" s="249"/>
      <c r="AM98" s="249"/>
      <c r="AN98" s="249"/>
    </row>
    <row r="99" spans="1:44">
      <c r="A99" s="408">
        <v>41</v>
      </c>
      <c r="B99" s="422" t="s">
        <v>463</v>
      </c>
      <c r="C99" s="408"/>
      <c r="D99" s="436" t="s">
        <v>208</v>
      </c>
      <c r="E99" s="425" t="s">
        <v>26</v>
      </c>
      <c r="F99" s="413">
        <v>25</v>
      </c>
      <c r="G99" s="453" t="s">
        <v>253</v>
      </c>
      <c r="H99" s="454">
        <v>43122</v>
      </c>
      <c r="I99" s="454">
        <v>43124</v>
      </c>
      <c r="J99" s="433">
        <f t="shared" si="4"/>
        <v>2</v>
      </c>
      <c r="K99" s="428" t="s">
        <v>464</v>
      </c>
      <c r="L99" s="428">
        <v>3425017702</v>
      </c>
      <c r="M99" s="441">
        <v>17090</v>
      </c>
      <c r="N99" s="441">
        <v>17090</v>
      </c>
      <c r="O99" s="200"/>
      <c r="P99" s="369"/>
      <c r="T99" s="244"/>
      <c r="U99" s="251"/>
      <c r="V99" s="252"/>
      <c r="X99" s="358"/>
      <c r="Y99" s="358"/>
      <c r="Z99" s="358"/>
      <c r="AA99" s="358"/>
      <c r="AB99" s="358"/>
      <c r="AC99" s="358"/>
      <c r="AD99" s="358"/>
      <c r="AE99" s="358"/>
      <c r="AF99" s="69"/>
      <c r="AG99" s="358"/>
      <c r="AH99" s="196"/>
      <c r="AI99" s="369"/>
      <c r="AL99" s="249"/>
      <c r="AM99" s="249"/>
      <c r="AN99" s="249"/>
    </row>
    <row r="100" spans="1:44">
      <c r="A100" s="408">
        <v>42</v>
      </c>
      <c r="B100" s="422" t="s">
        <v>482</v>
      </c>
      <c r="C100" s="426" t="s">
        <v>188</v>
      </c>
      <c r="D100" s="408"/>
      <c r="E100" s="425" t="s">
        <v>26</v>
      </c>
      <c r="F100" s="413">
        <v>28</v>
      </c>
      <c r="G100" s="426" t="s">
        <v>234</v>
      </c>
      <c r="H100" s="427">
        <v>43108</v>
      </c>
      <c r="I100" s="427">
        <v>43109</v>
      </c>
      <c r="J100" s="433">
        <f>I100-H100</f>
        <v>1</v>
      </c>
      <c r="K100" s="445" t="s">
        <v>483</v>
      </c>
      <c r="L100" s="456">
        <v>3468115568</v>
      </c>
      <c r="M100" s="419">
        <v>1454</v>
      </c>
      <c r="N100" s="419">
        <v>1454</v>
      </c>
      <c r="O100" s="200"/>
      <c r="P100" s="369"/>
      <c r="Q100" s="369"/>
      <c r="R100" s="370"/>
      <c r="S100" s="370"/>
      <c r="T100" s="244"/>
      <c r="U100" s="251"/>
      <c r="V100" s="252"/>
      <c r="W100" s="255"/>
      <c r="X100" s="358"/>
      <c r="Y100" s="358"/>
      <c r="Z100" s="358"/>
      <c r="AA100" s="358"/>
      <c r="AB100" s="358"/>
      <c r="AC100" s="358"/>
      <c r="AD100" s="358"/>
      <c r="AE100" s="358"/>
      <c r="AF100" s="69"/>
      <c r="AG100" s="358"/>
      <c r="AH100" s="196"/>
      <c r="AI100" s="369"/>
      <c r="AJ100" s="375"/>
      <c r="AL100" s="249"/>
      <c r="AM100" s="249"/>
      <c r="AN100" s="249"/>
    </row>
    <row r="101" spans="1:44">
      <c r="A101" s="408">
        <v>43</v>
      </c>
      <c r="B101" s="426" t="s">
        <v>484</v>
      </c>
      <c r="C101" s="421" t="s">
        <v>206</v>
      </c>
      <c r="D101" s="408"/>
      <c r="E101" s="425" t="s">
        <v>26</v>
      </c>
      <c r="F101" s="413">
        <v>26</v>
      </c>
      <c r="G101" s="426" t="s">
        <v>234</v>
      </c>
      <c r="H101" s="427">
        <v>43109</v>
      </c>
      <c r="I101" s="427">
        <v>43110</v>
      </c>
      <c r="J101" s="433">
        <f>I101-H101</f>
        <v>1</v>
      </c>
      <c r="K101" s="445" t="s">
        <v>436</v>
      </c>
      <c r="L101" s="420">
        <v>3449441779</v>
      </c>
      <c r="M101" s="419">
        <v>3059</v>
      </c>
      <c r="N101" s="419">
        <v>3059</v>
      </c>
    </row>
    <row r="102" spans="1:44">
      <c r="K102" s="158"/>
      <c r="P102" s="249"/>
    </row>
    <row r="103" spans="1:44" ht="15" thickBot="1">
      <c r="B103" s="576" t="s">
        <v>485</v>
      </c>
      <c r="C103" s="576"/>
      <c r="D103" s="576"/>
      <c r="E103" s="576"/>
      <c r="F103" s="576"/>
      <c r="G103" s="576"/>
      <c r="K103" s="158"/>
      <c r="P103" s="249"/>
    </row>
    <row r="104" spans="1:44" ht="16.2">
      <c r="B104" s="113" t="s">
        <v>217</v>
      </c>
      <c r="C104" s="108"/>
      <c r="D104" s="263"/>
      <c r="E104" s="241"/>
      <c r="F104" s="157"/>
      <c r="G104" s="257"/>
      <c r="K104" s="158"/>
    </row>
    <row r="105" spans="1:44" ht="22.8">
      <c r="A105" s="248" t="s">
        <v>97</v>
      </c>
      <c r="B105" s="220" t="s">
        <v>155</v>
      </c>
      <c r="C105" s="220" t="s">
        <v>219</v>
      </c>
      <c r="D105" s="220" t="s">
        <v>218</v>
      </c>
      <c r="E105" s="232" t="s">
        <v>98</v>
      </c>
      <c r="F105" s="233" t="s">
        <v>99</v>
      </c>
      <c r="G105" s="232" t="s">
        <v>100</v>
      </c>
      <c r="H105" s="220" t="s">
        <v>178</v>
      </c>
      <c r="I105" s="220" t="s">
        <v>151</v>
      </c>
      <c r="J105" s="234" t="s">
        <v>152</v>
      </c>
      <c r="K105" s="235" t="s">
        <v>153</v>
      </c>
      <c r="L105" s="235" t="s">
        <v>154</v>
      </c>
      <c r="M105" s="236" t="s">
        <v>201</v>
      </c>
      <c r="N105" s="457" t="s">
        <v>201</v>
      </c>
      <c r="O105" s="247"/>
      <c r="P105" s="382"/>
      <c r="Q105" s="241"/>
      <c r="R105" s="384"/>
      <c r="S105" s="384"/>
      <c r="T105" s="267"/>
      <c r="U105" s="385"/>
      <c r="V105" s="264"/>
      <c r="W105" s="386"/>
      <c r="X105" s="387"/>
      <c r="Y105" s="387"/>
      <c r="Z105" s="387"/>
      <c r="AA105" s="387"/>
      <c r="AB105" s="387"/>
      <c r="AC105" s="387"/>
      <c r="AD105" s="387"/>
      <c r="AE105" s="387"/>
      <c r="AF105" s="373"/>
      <c r="AG105" s="387"/>
      <c r="AH105" s="261"/>
      <c r="AI105" s="388"/>
      <c r="AJ105" s="376"/>
      <c r="AK105" s="352"/>
      <c r="AL105" s="241"/>
      <c r="AM105" s="157"/>
      <c r="AN105" s="157"/>
      <c r="AO105" s="157"/>
      <c r="AP105" s="157"/>
      <c r="AQ105" s="157"/>
    </row>
    <row r="106" spans="1:44">
      <c r="A106" s="271">
        <v>1</v>
      </c>
      <c r="B106" s="396" t="s">
        <v>484</v>
      </c>
      <c r="C106" s="271"/>
      <c r="D106" s="276" t="s">
        <v>206</v>
      </c>
      <c r="E106" s="398" t="s">
        <v>26</v>
      </c>
      <c r="F106" s="274">
        <v>26</v>
      </c>
      <c r="G106" s="396" t="s">
        <v>234</v>
      </c>
      <c r="H106" s="399">
        <v>43127</v>
      </c>
      <c r="I106" s="399">
        <v>43130</v>
      </c>
      <c r="J106" s="273">
        <f>I106-H106</f>
        <v>3</v>
      </c>
      <c r="K106" s="402" t="s">
        <v>483</v>
      </c>
      <c r="L106" s="400">
        <v>3449441779</v>
      </c>
      <c r="M106" s="275">
        <v>14179</v>
      </c>
      <c r="N106" s="275">
        <v>14179</v>
      </c>
      <c r="O106" s="383"/>
      <c r="P106" s="383"/>
      <c r="Q106" s="266"/>
      <c r="R106" s="266"/>
      <c r="S106" s="157"/>
      <c r="T106" s="247"/>
      <c r="U106" s="391"/>
      <c r="V106" s="157"/>
      <c r="W106" s="157"/>
      <c r="X106" s="157"/>
      <c r="Y106" s="157"/>
      <c r="Z106" s="385"/>
      <c r="AA106" s="157"/>
      <c r="AB106" s="386"/>
      <c r="AC106" s="387"/>
      <c r="AD106" s="387"/>
      <c r="AE106" s="387"/>
      <c r="AF106" s="387"/>
      <c r="AG106" s="387"/>
      <c r="AH106" s="387"/>
      <c r="AI106" s="387"/>
      <c r="AJ106" s="387"/>
      <c r="AK106" s="373"/>
      <c r="AL106" s="387"/>
      <c r="AM106" s="261"/>
      <c r="AN106" s="266"/>
      <c r="AR106" s="249"/>
    </row>
    <row r="107" spans="1:44">
      <c r="A107" s="271">
        <v>2</v>
      </c>
      <c r="B107" s="396" t="s">
        <v>476</v>
      </c>
      <c r="C107" s="271"/>
      <c r="D107" s="276" t="s">
        <v>478</v>
      </c>
      <c r="E107" s="398" t="s">
        <v>25</v>
      </c>
      <c r="F107" s="274">
        <v>22</v>
      </c>
      <c r="G107" s="396" t="s">
        <v>234</v>
      </c>
      <c r="H107" s="399">
        <v>43129</v>
      </c>
      <c r="I107" s="399">
        <v>43131</v>
      </c>
      <c r="J107" s="273">
        <f>I107-H107</f>
        <v>2</v>
      </c>
      <c r="K107" s="402" t="s">
        <v>436</v>
      </c>
      <c r="L107" s="401">
        <v>3425000268</v>
      </c>
      <c r="M107" s="275">
        <v>4213</v>
      </c>
      <c r="N107" s="275">
        <v>4213</v>
      </c>
      <c r="O107" s="383"/>
      <c r="P107" s="383"/>
      <c r="Q107" s="266"/>
      <c r="R107" s="266"/>
      <c r="S107" s="157"/>
      <c r="T107" s="247"/>
      <c r="U107" s="391"/>
      <c r="V107" s="157"/>
      <c r="W107" s="157"/>
      <c r="X107" s="157"/>
      <c r="Y107" s="157"/>
      <c r="Z107" s="385"/>
      <c r="AA107" s="157"/>
      <c r="AB107" s="386"/>
      <c r="AC107" s="387"/>
      <c r="AD107" s="387"/>
      <c r="AE107" s="387"/>
      <c r="AF107" s="387"/>
      <c r="AG107" s="387"/>
      <c r="AH107" s="387"/>
      <c r="AI107" s="387"/>
      <c r="AJ107" s="387"/>
      <c r="AK107" s="373"/>
      <c r="AL107" s="387"/>
      <c r="AM107" s="261"/>
      <c r="AN107" s="266"/>
      <c r="AR107" s="249"/>
    </row>
    <row r="108" spans="1:44">
      <c r="A108" s="271">
        <v>3</v>
      </c>
      <c r="B108" s="395" t="s">
        <v>479</v>
      </c>
      <c r="C108" s="404" t="s">
        <v>480</v>
      </c>
      <c r="D108" s="397"/>
      <c r="E108" s="405" t="s">
        <v>25</v>
      </c>
      <c r="F108" s="274">
        <v>0</v>
      </c>
      <c r="G108" s="270" t="s">
        <v>481</v>
      </c>
      <c r="H108" s="406">
        <v>43094</v>
      </c>
      <c r="I108" s="406">
        <v>43097</v>
      </c>
      <c r="J108" s="273">
        <f>I108-H108</f>
        <v>3</v>
      </c>
      <c r="K108" s="402" t="s">
        <v>333</v>
      </c>
      <c r="L108" s="403">
        <v>355561926</v>
      </c>
      <c r="M108" s="275">
        <v>2401</v>
      </c>
      <c r="N108" s="275">
        <v>2401</v>
      </c>
    </row>
    <row r="109" spans="1:44">
      <c r="A109" s="271">
        <v>4</v>
      </c>
      <c r="B109" s="395" t="s">
        <v>479</v>
      </c>
      <c r="C109" s="404" t="s">
        <v>480</v>
      </c>
      <c r="D109" s="397"/>
      <c r="E109" s="405" t="s">
        <v>25</v>
      </c>
      <c r="F109" s="274">
        <v>0</v>
      </c>
      <c r="G109" s="270" t="s">
        <v>481</v>
      </c>
      <c r="H109" s="272">
        <v>43099</v>
      </c>
      <c r="I109" s="272">
        <v>43103</v>
      </c>
      <c r="J109" s="273">
        <f>I109-H109</f>
        <v>4</v>
      </c>
      <c r="K109" s="403" t="s">
        <v>477</v>
      </c>
      <c r="L109" s="403">
        <v>355561926</v>
      </c>
      <c r="M109" s="275">
        <v>1738</v>
      </c>
      <c r="N109" s="275">
        <v>1738</v>
      </c>
      <c r="O109" s="214"/>
      <c r="P109" s="214"/>
      <c r="Q109" s="355"/>
      <c r="R109" s="355"/>
      <c r="T109" s="200"/>
      <c r="U109" s="356"/>
      <c r="Z109" s="251"/>
      <c r="AA109" s="252"/>
      <c r="AC109" s="358"/>
      <c r="AD109" s="358"/>
      <c r="AE109" s="358"/>
      <c r="AF109" s="358"/>
      <c r="AG109" s="358"/>
      <c r="AH109" s="358"/>
      <c r="AI109" s="358"/>
      <c r="AJ109" s="358"/>
      <c r="AK109" s="69"/>
      <c r="AL109" s="358"/>
      <c r="AM109" s="196"/>
      <c r="AN109" s="355"/>
      <c r="AQ109" s="249"/>
      <c r="AR109" s="249"/>
    </row>
    <row r="110" spans="1:44">
      <c r="A110" s="271">
        <v>5</v>
      </c>
      <c r="B110" s="407" t="s">
        <v>475</v>
      </c>
      <c r="C110" s="271"/>
      <c r="D110" s="404" t="s">
        <v>279</v>
      </c>
      <c r="E110" s="405" t="s">
        <v>26</v>
      </c>
      <c r="F110" s="274">
        <v>27</v>
      </c>
      <c r="G110" s="270" t="s">
        <v>234</v>
      </c>
      <c r="H110" s="406">
        <v>43115</v>
      </c>
      <c r="I110" s="406">
        <v>43118</v>
      </c>
      <c r="J110" s="273">
        <f>I110-H110</f>
        <v>3</v>
      </c>
      <c r="K110" s="403" t="s">
        <v>477</v>
      </c>
      <c r="L110" s="400">
        <v>3405168871</v>
      </c>
      <c r="M110" s="275">
        <v>6445</v>
      </c>
      <c r="N110" s="275">
        <v>6445</v>
      </c>
      <c r="O110" s="214"/>
      <c r="P110" s="214"/>
      <c r="Q110" s="355"/>
      <c r="R110" s="355"/>
      <c r="T110" s="200"/>
      <c r="U110" s="356"/>
      <c r="Z110" s="251"/>
      <c r="AA110" s="252"/>
      <c r="AC110" s="358"/>
      <c r="AD110" s="358"/>
      <c r="AE110" s="358"/>
      <c r="AF110" s="358"/>
      <c r="AG110" s="358"/>
      <c r="AH110" s="358"/>
      <c r="AI110" s="358"/>
      <c r="AJ110" s="358"/>
      <c r="AK110" s="69"/>
      <c r="AL110" s="358"/>
      <c r="AM110" s="196"/>
      <c r="AN110" s="355"/>
      <c r="AQ110" s="249"/>
      <c r="AR110" s="249"/>
    </row>
    <row r="111" spans="1:44">
      <c r="A111" s="157"/>
      <c r="O111" s="214"/>
      <c r="P111" s="214"/>
      <c r="Q111" s="355"/>
      <c r="R111" s="355"/>
      <c r="T111" s="200"/>
      <c r="U111" s="356"/>
      <c r="Z111" s="251"/>
      <c r="AA111" s="252"/>
      <c r="AC111" s="358"/>
      <c r="AD111" s="358"/>
      <c r="AE111" s="358"/>
      <c r="AF111" s="358"/>
      <c r="AG111" s="358"/>
      <c r="AH111" s="358"/>
      <c r="AI111" s="358"/>
      <c r="AJ111" s="358"/>
      <c r="AK111" s="69"/>
      <c r="AL111" s="358"/>
      <c r="AM111" s="196"/>
      <c r="AN111" s="355"/>
      <c r="AQ111" s="249"/>
      <c r="AR111" s="249"/>
    </row>
    <row r="112" spans="1:44">
      <c r="B112" s="343"/>
      <c r="C112" s="344"/>
      <c r="D112" s="378"/>
      <c r="E112" s="378"/>
      <c r="H112" s="375"/>
      <c r="I112" s="345"/>
      <c r="J112" s="375"/>
      <c r="M112" s="249"/>
      <c r="N112" s="249"/>
      <c r="O112" s="214"/>
      <c r="P112" s="214"/>
      <c r="Q112" s="249"/>
      <c r="R112" s="249"/>
      <c r="T112" s="200"/>
      <c r="U112" s="379"/>
      <c r="Z112" s="251"/>
      <c r="AA112" s="252"/>
      <c r="AC112" s="358"/>
      <c r="AD112" s="358"/>
      <c r="AE112" s="358"/>
      <c r="AF112" s="358"/>
      <c r="AG112" s="358"/>
      <c r="AH112" s="358"/>
      <c r="AI112" s="358"/>
      <c r="AJ112" s="358"/>
      <c r="AK112" s="69"/>
      <c r="AL112" s="358"/>
      <c r="AM112" s="196"/>
      <c r="AN112" s="219"/>
      <c r="AQ112" s="249"/>
      <c r="AR112" s="249"/>
    </row>
    <row r="113" spans="2:44">
      <c r="B113" s="343"/>
      <c r="C113" s="344"/>
      <c r="D113" s="253"/>
      <c r="E113" s="253"/>
      <c r="F113" s="380"/>
      <c r="H113" s="375"/>
      <c r="I113" s="345"/>
      <c r="J113" s="375"/>
      <c r="M113" s="249"/>
      <c r="N113" s="249"/>
      <c r="O113" s="214"/>
      <c r="P113" s="214"/>
      <c r="Q113" s="249"/>
      <c r="R113" s="249"/>
      <c r="T113" s="200"/>
      <c r="U113" s="379"/>
      <c r="Z113" s="251"/>
      <c r="AA113" s="252"/>
      <c r="AC113" s="358"/>
      <c r="AD113" s="358"/>
      <c r="AE113" s="358"/>
      <c r="AF113" s="358"/>
      <c r="AG113" s="358"/>
      <c r="AH113" s="358"/>
      <c r="AI113" s="358"/>
      <c r="AJ113" s="358"/>
      <c r="AK113" s="69"/>
      <c r="AL113" s="358"/>
      <c r="AM113" s="196"/>
      <c r="AN113" s="219"/>
      <c r="AQ113" s="249"/>
      <c r="AR113" s="249"/>
    </row>
    <row r="114" spans="2:44">
      <c r="B114" s="343"/>
      <c r="C114" s="344"/>
      <c r="D114" s="381"/>
      <c r="E114" s="381"/>
      <c r="F114" s="158"/>
      <c r="H114" s="256"/>
      <c r="I114" s="353" t="s">
        <v>486</v>
      </c>
      <c r="J114" s="256"/>
      <c r="M114" s="179"/>
      <c r="N114" s="179"/>
      <c r="O114" s="214"/>
      <c r="P114" s="214"/>
      <c r="Q114" s="179"/>
      <c r="R114" s="179"/>
      <c r="T114" s="200"/>
      <c r="U114" s="377"/>
      <c r="Z114" s="212"/>
      <c r="AA114" s="207"/>
      <c r="AC114" s="198"/>
      <c r="AD114" s="198"/>
      <c r="AE114" s="198"/>
      <c r="AF114" s="198"/>
      <c r="AG114" s="198"/>
      <c r="AH114" s="198"/>
      <c r="AI114" s="198"/>
      <c r="AJ114" s="198"/>
      <c r="AK114" s="69"/>
      <c r="AL114" s="198"/>
      <c r="AM114" s="196"/>
      <c r="AN114" s="219"/>
      <c r="AQ114" s="179"/>
      <c r="AR114" s="249"/>
    </row>
    <row r="115" spans="2:44">
      <c r="B115" s="389"/>
      <c r="C115" s="390"/>
      <c r="D115" s="392"/>
      <c r="E115" s="392"/>
      <c r="F115" s="157"/>
      <c r="G115" s="375"/>
      <c r="H115" s="375"/>
      <c r="I115" s="345"/>
      <c r="J115" s="375"/>
      <c r="K115" s="246"/>
      <c r="L115" s="382"/>
      <c r="M115" s="241"/>
      <c r="N115" s="241"/>
      <c r="O115" s="383"/>
      <c r="P115" s="383"/>
      <c r="Q115" s="241"/>
      <c r="R115" s="241"/>
      <c r="S115" s="247"/>
      <c r="T115" s="247"/>
      <c r="U115" s="382"/>
      <c r="V115" s="241"/>
      <c r="W115" s="384"/>
      <c r="X115" s="384"/>
      <c r="Y115" s="267"/>
      <c r="Z115" s="385"/>
      <c r="AA115" s="264"/>
      <c r="AB115" s="386"/>
      <c r="AC115" s="387"/>
      <c r="AD115" s="387"/>
      <c r="AE115" s="387"/>
      <c r="AF115" s="387"/>
      <c r="AG115" s="387"/>
      <c r="AH115" s="387"/>
      <c r="AI115" s="387"/>
      <c r="AJ115" s="387"/>
      <c r="AK115" s="373"/>
      <c r="AL115" s="387"/>
      <c r="AM115" s="261"/>
      <c r="AN115" s="388"/>
      <c r="AO115" s="375"/>
      <c r="AP115" s="375"/>
      <c r="AQ115" s="241"/>
      <c r="AR115" s="249"/>
    </row>
    <row r="116" spans="2:44">
      <c r="B116" s="389"/>
      <c r="C116" s="390"/>
      <c r="D116" s="393"/>
      <c r="E116" s="393"/>
      <c r="F116" s="394"/>
      <c r="G116" s="375"/>
      <c r="H116" s="375"/>
      <c r="I116" s="345"/>
      <c r="J116" s="375"/>
      <c r="K116" s="246"/>
      <c r="L116" s="382"/>
      <c r="M116" s="241"/>
      <c r="N116" s="241"/>
      <c r="O116" s="383"/>
      <c r="P116" s="383"/>
      <c r="Q116" s="241"/>
      <c r="R116" s="241"/>
      <c r="S116" s="247"/>
      <c r="T116" s="247"/>
      <c r="U116" s="382"/>
      <c r="V116" s="241"/>
      <c r="W116" s="245"/>
      <c r="X116" s="245"/>
      <c r="Y116" s="267"/>
      <c r="Z116" s="385"/>
      <c r="AA116" s="264"/>
      <c r="AB116" s="386"/>
      <c r="AC116" s="387"/>
      <c r="AD116" s="387"/>
      <c r="AE116" s="387"/>
      <c r="AF116" s="387"/>
      <c r="AG116" s="387"/>
      <c r="AH116" s="387"/>
      <c r="AI116" s="387"/>
      <c r="AJ116" s="387"/>
      <c r="AK116" s="373"/>
      <c r="AL116" s="387"/>
      <c r="AM116" s="261"/>
      <c r="AN116" s="388"/>
      <c r="AO116" s="375"/>
      <c r="AP116" s="375"/>
      <c r="AQ116" s="241"/>
      <c r="AR116" s="249"/>
    </row>
    <row r="117" spans="2:44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2:44">
      <c r="C118" s="157"/>
    </row>
    <row r="119" spans="2:44">
      <c r="C119" s="157"/>
    </row>
    <row r="120" spans="2:44">
      <c r="C120" s="157"/>
    </row>
    <row r="121" spans="2:44">
      <c r="C121" s="157"/>
    </row>
    <row r="122" spans="2:44">
      <c r="C122" s="157"/>
    </row>
    <row r="123" spans="2:44">
      <c r="C123" s="157"/>
    </row>
    <row r="124" spans="2:44">
      <c r="C124" s="157"/>
    </row>
    <row r="125" spans="2:44">
      <c r="C125" s="157"/>
    </row>
    <row r="126" spans="2:44">
      <c r="C126" s="157"/>
    </row>
    <row r="127" spans="2:44">
      <c r="C127" s="157"/>
    </row>
    <row r="128" spans="2:44">
      <c r="C128" s="157"/>
    </row>
    <row r="129" spans="3:3">
      <c r="C129" s="157"/>
    </row>
    <row r="130" spans="3:3">
      <c r="C130" s="157"/>
    </row>
    <row r="131" spans="3:3">
      <c r="C131" s="157"/>
    </row>
    <row r="132" spans="3:3">
      <c r="C132" s="157"/>
    </row>
    <row r="133" spans="3:3">
      <c r="C133" s="157"/>
    </row>
    <row r="134" spans="3:3">
      <c r="C134" s="157"/>
    </row>
    <row r="135" spans="3:3">
      <c r="C135" s="157"/>
    </row>
    <row r="136" spans="3:3">
      <c r="C136" s="157"/>
    </row>
    <row r="137" spans="3:3">
      <c r="C137" s="157"/>
    </row>
    <row r="138" spans="3:3">
      <c r="C138" s="157"/>
    </row>
    <row r="139" spans="3:3">
      <c r="C139" s="157"/>
    </row>
    <row r="140" spans="3:3">
      <c r="C140" s="157"/>
    </row>
    <row r="141" spans="3:3">
      <c r="C141" s="157"/>
    </row>
    <row r="142" spans="3:3">
      <c r="C142" s="157"/>
    </row>
    <row r="143" spans="3:3">
      <c r="C143" s="157"/>
    </row>
    <row r="144" spans="3:3">
      <c r="C144" s="157"/>
    </row>
    <row r="145" spans="3:3">
      <c r="C145" s="157"/>
    </row>
    <row r="146" spans="3:3">
      <c r="C146" s="157"/>
    </row>
    <row r="147" spans="3:3">
      <c r="C147" s="157"/>
    </row>
    <row r="148" spans="3:3">
      <c r="C148" s="157"/>
    </row>
    <row r="149" spans="3:3">
      <c r="C149" s="157"/>
    </row>
    <row r="150" spans="3:3">
      <c r="C150" s="157"/>
    </row>
    <row r="151" spans="3:3">
      <c r="C151" s="157"/>
    </row>
    <row r="152" spans="3:3">
      <c r="C152" s="157"/>
    </row>
    <row r="153" spans="3:3">
      <c r="C153" s="157"/>
    </row>
    <row r="154" spans="3:3">
      <c r="C154" s="157"/>
    </row>
    <row r="155" spans="3:3">
      <c r="C155" s="157"/>
    </row>
    <row r="156" spans="3:3">
      <c r="C156" s="157"/>
    </row>
    <row r="157" spans="3:3">
      <c r="C157" s="157"/>
    </row>
    <row r="158" spans="3:3">
      <c r="C158" s="157"/>
    </row>
    <row r="159" spans="3:3">
      <c r="C159" s="157"/>
    </row>
    <row r="160" spans="3:3">
      <c r="C160" s="157"/>
    </row>
    <row r="161" spans="3:3">
      <c r="C161" s="157"/>
    </row>
    <row r="162" spans="3:3">
      <c r="C162" s="157"/>
    </row>
    <row r="163" spans="3:3">
      <c r="C163" s="157"/>
    </row>
    <row r="164" spans="3:3">
      <c r="C164" s="157"/>
    </row>
    <row r="165" spans="3:3">
      <c r="C165" s="157"/>
    </row>
    <row r="166" spans="3:3">
      <c r="C166" s="157"/>
    </row>
    <row r="167" spans="3:3">
      <c r="C167" s="157"/>
    </row>
    <row r="168" spans="3:3">
      <c r="C168" s="157"/>
    </row>
    <row r="169" spans="3:3">
      <c r="C169" s="157"/>
    </row>
    <row r="170" spans="3:3">
      <c r="C170" s="157"/>
    </row>
    <row r="171" spans="3:3">
      <c r="C171" s="157"/>
    </row>
    <row r="172" spans="3:3">
      <c r="C172" s="157"/>
    </row>
    <row r="173" spans="3:3">
      <c r="C173" s="157"/>
    </row>
    <row r="174" spans="3:3">
      <c r="C174" s="157"/>
    </row>
    <row r="175" spans="3:3">
      <c r="C175" s="157"/>
    </row>
    <row r="176" spans="3:3">
      <c r="C176" s="157"/>
    </row>
    <row r="177" spans="3:3">
      <c r="C177" s="157"/>
    </row>
    <row r="178" spans="3:3">
      <c r="C178" s="157"/>
    </row>
    <row r="179" spans="3:3">
      <c r="C179" s="157"/>
    </row>
    <row r="180" spans="3:3">
      <c r="C180" s="157"/>
    </row>
    <row r="181" spans="3:3">
      <c r="C181" s="157"/>
    </row>
    <row r="182" spans="3:3">
      <c r="C182" s="157"/>
    </row>
    <row r="183" spans="3:3">
      <c r="C183" s="157"/>
    </row>
    <row r="184" spans="3:3">
      <c r="C184" s="157"/>
    </row>
    <row r="185" spans="3:3">
      <c r="C185" s="157"/>
    </row>
    <row r="186" spans="3:3">
      <c r="C186" s="157"/>
    </row>
    <row r="187" spans="3:3">
      <c r="C187" s="157"/>
    </row>
    <row r="188" spans="3:3">
      <c r="C188" s="157"/>
    </row>
    <row r="189" spans="3:3">
      <c r="C189" s="157"/>
    </row>
    <row r="190" spans="3:3">
      <c r="C190" s="157"/>
    </row>
    <row r="191" spans="3:3">
      <c r="C191" s="157"/>
    </row>
    <row r="192" spans="3:3">
      <c r="C192" s="157"/>
    </row>
    <row r="193" spans="3:3">
      <c r="C193" s="157"/>
    </row>
    <row r="194" spans="3:3">
      <c r="C194" s="157"/>
    </row>
    <row r="195" spans="3:3">
      <c r="C195" s="157"/>
    </row>
    <row r="196" spans="3:3">
      <c r="C196" s="157"/>
    </row>
    <row r="197" spans="3:3">
      <c r="C197" s="157"/>
    </row>
    <row r="198" spans="3:3">
      <c r="C198" s="157"/>
    </row>
    <row r="199" spans="3:3">
      <c r="C199" s="157"/>
    </row>
    <row r="200" spans="3:3">
      <c r="C200" s="157"/>
    </row>
    <row r="201" spans="3:3">
      <c r="C201" s="157"/>
    </row>
    <row r="202" spans="3:3">
      <c r="C202" s="157"/>
    </row>
    <row r="203" spans="3:3">
      <c r="C203" s="157"/>
    </row>
    <row r="204" spans="3:3">
      <c r="C204" s="157"/>
    </row>
    <row r="205" spans="3:3">
      <c r="C205" s="157"/>
    </row>
    <row r="206" spans="3:3">
      <c r="C206" s="157"/>
    </row>
    <row r="207" spans="3:3">
      <c r="C207" s="157"/>
    </row>
    <row r="208" spans="3:3">
      <c r="C208" s="157"/>
    </row>
    <row r="209" spans="3:3">
      <c r="C209" s="157"/>
    </row>
    <row r="210" spans="3:3">
      <c r="C210" s="157"/>
    </row>
    <row r="211" spans="3:3">
      <c r="C211" s="157"/>
    </row>
    <row r="212" spans="3:3">
      <c r="C212" s="157"/>
    </row>
    <row r="213" spans="3:3">
      <c r="C213" s="157"/>
    </row>
    <row r="214" spans="3:3">
      <c r="C214" s="157"/>
    </row>
    <row r="215" spans="3:3">
      <c r="C215" s="157"/>
    </row>
    <row r="216" spans="3:3">
      <c r="C216" s="157"/>
    </row>
    <row r="217" spans="3:3">
      <c r="C217" s="157"/>
    </row>
    <row r="218" spans="3:3">
      <c r="C218" s="157"/>
    </row>
    <row r="219" spans="3:3">
      <c r="C219" s="157"/>
    </row>
    <row r="220" spans="3:3">
      <c r="C220" s="157"/>
    </row>
    <row r="221" spans="3:3">
      <c r="C221" s="157"/>
    </row>
    <row r="222" spans="3:3">
      <c r="C222" s="157"/>
    </row>
    <row r="223" spans="3:3">
      <c r="C223" s="157"/>
    </row>
    <row r="224" spans="3:3">
      <c r="C224" s="157"/>
    </row>
    <row r="225" spans="3:3">
      <c r="C225" s="157"/>
    </row>
    <row r="226" spans="3:3">
      <c r="C226" s="157"/>
    </row>
    <row r="227" spans="3:3">
      <c r="C227" s="157"/>
    </row>
    <row r="228" spans="3:3">
      <c r="C228" s="157"/>
    </row>
    <row r="229" spans="3:3">
      <c r="C229" s="157"/>
    </row>
    <row r="230" spans="3:3">
      <c r="C230" s="157"/>
    </row>
    <row r="231" spans="3:3">
      <c r="C231" s="157"/>
    </row>
    <row r="232" spans="3:3">
      <c r="C232" s="157"/>
    </row>
    <row r="233" spans="3:3">
      <c r="C233" s="157"/>
    </row>
    <row r="234" spans="3:3">
      <c r="C234" s="157"/>
    </row>
    <row r="235" spans="3:3">
      <c r="C235" s="157"/>
    </row>
    <row r="236" spans="3:3">
      <c r="C236" s="157"/>
    </row>
    <row r="237" spans="3:3">
      <c r="C237" s="157"/>
    </row>
    <row r="238" spans="3:3">
      <c r="C238" s="157"/>
    </row>
    <row r="239" spans="3:3">
      <c r="C239" s="157"/>
    </row>
    <row r="240" spans="3:3">
      <c r="C240" s="157"/>
    </row>
    <row r="241" spans="3:3">
      <c r="C241" s="157"/>
    </row>
    <row r="242" spans="3:3">
      <c r="C242" s="157"/>
    </row>
    <row r="243" spans="3:3">
      <c r="C243" s="157"/>
    </row>
    <row r="244" spans="3:3">
      <c r="C244" s="158"/>
    </row>
    <row r="245" spans="3:3">
      <c r="C245" s="158"/>
    </row>
    <row r="246" spans="3:3">
      <c r="C246" s="158"/>
    </row>
    <row r="247" spans="3:3">
      <c r="C247" s="158"/>
    </row>
    <row r="248" spans="3:3">
      <c r="C248" s="158"/>
    </row>
    <row r="249" spans="3:3">
      <c r="C249" s="158"/>
    </row>
    <row r="250" spans="3:3">
      <c r="C250" s="158"/>
    </row>
    <row r="251" spans="3:3">
      <c r="C251" s="158"/>
    </row>
    <row r="252" spans="3:3">
      <c r="C252" s="158"/>
    </row>
    <row r="253" spans="3:3">
      <c r="C253" s="158"/>
    </row>
    <row r="254" spans="3:3">
      <c r="C254" s="158"/>
    </row>
    <row r="255" spans="3:3">
      <c r="C255" s="158"/>
    </row>
    <row r="256" spans="3:3">
      <c r="C256" s="158"/>
    </row>
    <row r="257" spans="3:3">
      <c r="C257" s="158"/>
    </row>
    <row r="258" spans="3:3">
      <c r="C258" s="158"/>
    </row>
    <row r="259" spans="3:3">
      <c r="C259" s="158"/>
    </row>
    <row r="260" spans="3:3">
      <c r="C260" s="158"/>
    </row>
    <row r="261" spans="3:3">
      <c r="C261" s="158"/>
    </row>
    <row r="262" spans="3:3">
      <c r="C262" s="158"/>
    </row>
    <row r="263" spans="3:3">
      <c r="C263" s="158"/>
    </row>
    <row r="264" spans="3:3">
      <c r="C264" s="158"/>
    </row>
    <row r="265" spans="3:3">
      <c r="C265" s="158"/>
    </row>
    <row r="266" spans="3:3">
      <c r="C266" s="158"/>
    </row>
    <row r="267" spans="3:3">
      <c r="C267" s="158"/>
    </row>
    <row r="268" spans="3:3">
      <c r="C268" s="158"/>
    </row>
    <row r="269" spans="3:3">
      <c r="C269" s="158"/>
    </row>
    <row r="270" spans="3:3">
      <c r="C270" s="158"/>
    </row>
    <row r="271" spans="3:3">
      <c r="C271" s="158"/>
    </row>
    <row r="272" spans="3:3">
      <c r="C272" s="158"/>
    </row>
    <row r="273" spans="3:3">
      <c r="C273" s="158"/>
    </row>
    <row r="274" spans="3:3">
      <c r="C274" s="158"/>
    </row>
    <row r="275" spans="3:3">
      <c r="C275" s="158"/>
    </row>
    <row r="276" spans="3:3">
      <c r="C276" s="158"/>
    </row>
    <row r="277" spans="3:3">
      <c r="C277" s="158"/>
    </row>
    <row r="278" spans="3:3">
      <c r="C278" s="158"/>
    </row>
    <row r="279" spans="3:3">
      <c r="C279" s="158"/>
    </row>
    <row r="280" spans="3:3">
      <c r="C280" s="158"/>
    </row>
    <row r="281" spans="3:3">
      <c r="C281" s="158"/>
    </row>
    <row r="282" spans="3:3">
      <c r="C282" s="158"/>
    </row>
    <row r="283" spans="3:3">
      <c r="C283" s="158"/>
    </row>
    <row r="284" spans="3:3">
      <c r="C284" s="158"/>
    </row>
    <row r="285" spans="3:3">
      <c r="C285" s="158"/>
    </row>
    <row r="286" spans="3:3">
      <c r="C286" s="158"/>
    </row>
    <row r="287" spans="3:3">
      <c r="C287" s="158"/>
    </row>
    <row r="288" spans="3:3">
      <c r="C288" s="158"/>
    </row>
    <row r="289" spans="3:3">
      <c r="C289" s="158"/>
    </row>
    <row r="290" spans="3:3">
      <c r="C290" s="158"/>
    </row>
    <row r="291" spans="3:3">
      <c r="C291" s="158"/>
    </row>
    <row r="292" spans="3:3">
      <c r="C292" s="158"/>
    </row>
    <row r="293" spans="3:3">
      <c r="C293" s="158"/>
    </row>
    <row r="294" spans="3:3">
      <c r="C294" s="158"/>
    </row>
    <row r="295" spans="3:3">
      <c r="C295" s="158"/>
    </row>
    <row r="296" spans="3:3">
      <c r="C296" s="158"/>
    </row>
    <row r="297" spans="3:3">
      <c r="C297" s="158"/>
    </row>
    <row r="298" spans="3:3">
      <c r="C298" s="158"/>
    </row>
    <row r="299" spans="3:3">
      <c r="C299" s="158"/>
    </row>
    <row r="300" spans="3:3">
      <c r="C300" s="158"/>
    </row>
    <row r="301" spans="3:3">
      <c r="C301" s="158"/>
    </row>
    <row r="302" spans="3:3">
      <c r="C302" s="158"/>
    </row>
    <row r="303" spans="3:3">
      <c r="C303" s="158"/>
    </row>
    <row r="304" spans="3:3">
      <c r="C304" s="158"/>
    </row>
    <row r="305" spans="3:3">
      <c r="C305" s="158"/>
    </row>
    <row r="306" spans="3:3">
      <c r="C306" s="158"/>
    </row>
    <row r="307" spans="3:3">
      <c r="C307" s="158"/>
    </row>
    <row r="308" spans="3:3">
      <c r="C308" s="158"/>
    </row>
    <row r="309" spans="3:3">
      <c r="C309" s="158"/>
    </row>
    <row r="310" spans="3:3">
      <c r="C310" s="158"/>
    </row>
    <row r="311" spans="3:3">
      <c r="C311" s="158"/>
    </row>
    <row r="312" spans="3:3">
      <c r="C312" s="158"/>
    </row>
    <row r="313" spans="3:3">
      <c r="C313" s="158"/>
    </row>
    <row r="314" spans="3:3">
      <c r="C314" s="158"/>
    </row>
    <row r="315" spans="3:3">
      <c r="C315" s="158"/>
    </row>
    <row r="316" spans="3:3">
      <c r="C316" s="158"/>
    </row>
    <row r="317" spans="3:3">
      <c r="C317" s="158"/>
    </row>
    <row r="318" spans="3:3">
      <c r="C318" s="158"/>
    </row>
    <row r="319" spans="3:3">
      <c r="C319" s="158"/>
    </row>
    <row r="320" spans="3:3">
      <c r="C320" s="158"/>
    </row>
    <row r="321" spans="3:3">
      <c r="C321" s="158"/>
    </row>
    <row r="322" spans="3:3">
      <c r="C322" s="158"/>
    </row>
    <row r="323" spans="3:3">
      <c r="C323" s="158"/>
    </row>
    <row r="324" spans="3:3">
      <c r="C324" s="158"/>
    </row>
    <row r="325" spans="3:3">
      <c r="C325" s="158"/>
    </row>
    <row r="326" spans="3:3">
      <c r="C326" s="158"/>
    </row>
    <row r="327" spans="3:3">
      <c r="C327" s="158"/>
    </row>
    <row r="328" spans="3:3">
      <c r="C328" s="158"/>
    </row>
    <row r="329" spans="3:3">
      <c r="C329" s="158"/>
    </row>
    <row r="330" spans="3:3">
      <c r="C330" s="158"/>
    </row>
    <row r="331" spans="3:3">
      <c r="C331" s="158"/>
    </row>
    <row r="332" spans="3:3">
      <c r="C332" s="158"/>
    </row>
    <row r="333" spans="3:3">
      <c r="C333" s="158"/>
    </row>
    <row r="334" spans="3:3">
      <c r="C334" s="158"/>
    </row>
    <row r="335" spans="3:3">
      <c r="C335" s="158"/>
    </row>
    <row r="336" spans="3:3">
      <c r="C336" s="158"/>
    </row>
    <row r="337" spans="3:3">
      <c r="C337" s="158"/>
    </row>
    <row r="338" spans="3:3">
      <c r="C338" s="158"/>
    </row>
    <row r="339" spans="3:3">
      <c r="C339" s="158"/>
    </row>
    <row r="340" spans="3:3">
      <c r="C340" s="158"/>
    </row>
    <row r="341" spans="3:3">
      <c r="C341" s="158"/>
    </row>
    <row r="342" spans="3:3">
      <c r="C342" s="158"/>
    </row>
    <row r="343" spans="3:3">
      <c r="C343" s="158"/>
    </row>
    <row r="344" spans="3:3">
      <c r="C344" s="158"/>
    </row>
    <row r="345" spans="3:3">
      <c r="C345" s="158"/>
    </row>
    <row r="346" spans="3:3">
      <c r="C346" s="158"/>
    </row>
    <row r="347" spans="3:3">
      <c r="C347" s="158"/>
    </row>
    <row r="348" spans="3:3">
      <c r="C348" s="158"/>
    </row>
    <row r="349" spans="3:3">
      <c r="C349" s="158"/>
    </row>
    <row r="350" spans="3:3">
      <c r="C350" s="158"/>
    </row>
    <row r="351" spans="3:3">
      <c r="C351" s="158"/>
    </row>
    <row r="352" spans="3:3">
      <c r="C352" s="158"/>
    </row>
    <row r="353" spans="3:3">
      <c r="C353" s="158"/>
    </row>
    <row r="354" spans="3:3">
      <c r="C354" s="158"/>
    </row>
    <row r="355" spans="3:3">
      <c r="C355" s="158"/>
    </row>
    <row r="356" spans="3:3">
      <c r="C356" s="158"/>
    </row>
    <row r="357" spans="3:3">
      <c r="C357" s="158"/>
    </row>
    <row r="358" spans="3:3">
      <c r="C358" s="158"/>
    </row>
    <row r="359" spans="3:3">
      <c r="C359" s="158"/>
    </row>
    <row r="360" spans="3:3">
      <c r="C360" s="158"/>
    </row>
    <row r="361" spans="3:3">
      <c r="C361" s="158"/>
    </row>
    <row r="362" spans="3:3">
      <c r="C362" s="158"/>
    </row>
    <row r="363" spans="3:3">
      <c r="C363" s="158"/>
    </row>
    <row r="364" spans="3:3">
      <c r="C364" s="158"/>
    </row>
    <row r="365" spans="3:3">
      <c r="C365" s="158"/>
    </row>
    <row r="366" spans="3:3">
      <c r="C366" s="158"/>
    </row>
    <row r="367" spans="3:3">
      <c r="C367" s="158"/>
    </row>
    <row r="368" spans="3:3">
      <c r="C368" s="158"/>
    </row>
    <row r="369" spans="3:3">
      <c r="C369" s="158"/>
    </row>
    <row r="370" spans="3:3">
      <c r="C370" s="158"/>
    </row>
    <row r="371" spans="3:3">
      <c r="C371" s="158"/>
    </row>
    <row r="372" spans="3:3">
      <c r="C372" s="158"/>
    </row>
    <row r="373" spans="3:3">
      <c r="C373" s="158"/>
    </row>
    <row r="374" spans="3:3">
      <c r="C374" s="158"/>
    </row>
    <row r="375" spans="3:3">
      <c r="C375" s="158"/>
    </row>
    <row r="376" spans="3:3">
      <c r="C376" s="158"/>
    </row>
    <row r="377" spans="3:3">
      <c r="C377" s="158"/>
    </row>
    <row r="378" spans="3:3">
      <c r="C378" s="158"/>
    </row>
    <row r="379" spans="3:3">
      <c r="C379" s="158"/>
    </row>
    <row r="380" spans="3:3">
      <c r="C380" s="158"/>
    </row>
    <row r="381" spans="3:3">
      <c r="C381" s="158"/>
    </row>
    <row r="382" spans="3:3">
      <c r="C382" s="158"/>
    </row>
    <row r="383" spans="3:3">
      <c r="C383" s="158"/>
    </row>
    <row r="384" spans="3:3">
      <c r="C384" s="158"/>
    </row>
    <row r="385" spans="3:3">
      <c r="C385" s="158"/>
    </row>
    <row r="386" spans="3:3">
      <c r="C386" s="158"/>
    </row>
    <row r="387" spans="3:3">
      <c r="C387" s="158"/>
    </row>
    <row r="388" spans="3:3">
      <c r="C388" s="158"/>
    </row>
    <row r="389" spans="3:3">
      <c r="C389" s="158"/>
    </row>
    <row r="390" spans="3:3">
      <c r="C390" s="158"/>
    </row>
    <row r="391" spans="3:3">
      <c r="C391" s="158"/>
    </row>
    <row r="392" spans="3:3">
      <c r="C392" s="158"/>
    </row>
    <row r="393" spans="3:3">
      <c r="C393" s="158"/>
    </row>
    <row r="394" spans="3:3">
      <c r="C394" s="158"/>
    </row>
    <row r="395" spans="3:3">
      <c r="C395" s="158"/>
    </row>
    <row r="396" spans="3:3">
      <c r="C396" s="158"/>
    </row>
    <row r="397" spans="3:3">
      <c r="C397" s="158"/>
    </row>
    <row r="398" spans="3:3">
      <c r="C398" s="158"/>
    </row>
    <row r="399" spans="3:3">
      <c r="C399" s="158"/>
    </row>
    <row r="400" spans="3:3">
      <c r="C400" s="158"/>
    </row>
    <row r="401" spans="3:3">
      <c r="C401" s="158"/>
    </row>
    <row r="402" spans="3:3">
      <c r="C402" s="158"/>
    </row>
    <row r="403" spans="3:3">
      <c r="C403" s="158"/>
    </row>
    <row r="404" spans="3:3">
      <c r="C404" s="158"/>
    </row>
    <row r="405" spans="3:3">
      <c r="C405" s="158"/>
    </row>
    <row r="406" spans="3:3">
      <c r="C406" s="158"/>
    </row>
    <row r="407" spans="3:3">
      <c r="C407" s="158"/>
    </row>
    <row r="408" spans="3:3">
      <c r="C408" s="158"/>
    </row>
    <row r="409" spans="3:3">
      <c r="C409" s="158"/>
    </row>
    <row r="410" spans="3:3">
      <c r="C410" s="158"/>
    </row>
    <row r="411" spans="3:3">
      <c r="C411" s="158"/>
    </row>
    <row r="412" spans="3:3">
      <c r="C412" s="158"/>
    </row>
    <row r="413" spans="3:3">
      <c r="C413" s="158"/>
    </row>
    <row r="414" spans="3:3">
      <c r="C414" s="158"/>
    </row>
    <row r="415" spans="3:3">
      <c r="C415" s="158"/>
    </row>
    <row r="416" spans="3:3">
      <c r="C416" s="158"/>
    </row>
    <row r="417" spans="3:3">
      <c r="C417" s="158"/>
    </row>
    <row r="418" spans="3:3">
      <c r="C418" s="158"/>
    </row>
    <row r="419" spans="3:3">
      <c r="C419" s="158"/>
    </row>
    <row r="420" spans="3:3">
      <c r="C420" s="158"/>
    </row>
    <row r="421" spans="3:3">
      <c r="C421" s="158"/>
    </row>
    <row r="422" spans="3:3">
      <c r="C422" s="158"/>
    </row>
    <row r="423" spans="3:3">
      <c r="C423" s="158"/>
    </row>
    <row r="424" spans="3:3">
      <c r="C424" s="158"/>
    </row>
    <row r="425" spans="3:3">
      <c r="C425" s="158"/>
    </row>
    <row r="426" spans="3:3">
      <c r="C426" s="158"/>
    </row>
    <row r="427" spans="3:3">
      <c r="C427" s="158"/>
    </row>
    <row r="428" spans="3:3">
      <c r="C428" s="158"/>
    </row>
    <row r="429" spans="3:3">
      <c r="C429" s="158"/>
    </row>
    <row r="430" spans="3:3">
      <c r="C430" s="158"/>
    </row>
    <row r="431" spans="3:3">
      <c r="C431" s="158"/>
    </row>
    <row r="432" spans="3:3">
      <c r="C432" s="158"/>
    </row>
    <row r="433" spans="3:3">
      <c r="C433" s="158"/>
    </row>
    <row r="434" spans="3:3">
      <c r="C434" s="158"/>
    </row>
    <row r="435" spans="3:3">
      <c r="C435" s="158"/>
    </row>
    <row r="436" spans="3:3">
      <c r="C436" s="158"/>
    </row>
    <row r="437" spans="3:3">
      <c r="C437" s="158"/>
    </row>
    <row r="438" spans="3:3">
      <c r="C438" s="158"/>
    </row>
    <row r="439" spans="3:3">
      <c r="C439" s="158"/>
    </row>
    <row r="440" spans="3:3">
      <c r="C440" s="158"/>
    </row>
    <row r="441" spans="3:3">
      <c r="C441" s="158"/>
    </row>
    <row r="442" spans="3:3">
      <c r="C442" s="158"/>
    </row>
    <row r="443" spans="3:3">
      <c r="C443" s="158"/>
    </row>
    <row r="444" spans="3:3">
      <c r="C444" s="158"/>
    </row>
    <row r="445" spans="3:3">
      <c r="C445" s="158"/>
    </row>
    <row r="446" spans="3:3">
      <c r="C446" s="158"/>
    </row>
    <row r="447" spans="3:3">
      <c r="C447" s="158"/>
    </row>
    <row r="448" spans="3:3">
      <c r="C448" s="158"/>
    </row>
    <row r="449" spans="3:3">
      <c r="C449" s="158"/>
    </row>
    <row r="450" spans="3:3">
      <c r="C450" s="158"/>
    </row>
    <row r="451" spans="3:3">
      <c r="C451" s="158"/>
    </row>
    <row r="452" spans="3:3">
      <c r="C452" s="158"/>
    </row>
    <row r="453" spans="3:3">
      <c r="C453" s="158"/>
    </row>
    <row r="454" spans="3:3">
      <c r="C454" s="158"/>
    </row>
    <row r="455" spans="3:3">
      <c r="C455" s="158"/>
    </row>
    <row r="456" spans="3:3">
      <c r="C456" s="158"/>
    </row>
    <row r="457" spans="3:3">
      <c r="C457" s="158"/>
    </row>
    <row r="458" spans="3:3">
      <c r="C458" s="158"/>
    </row>
    <row r="459" spans="3:3">
      <c r="C459" s="158"/>
    </row>
  </sheetData>
  <mergeCells count="3">
    <mergeCell ref="B2:G2"/>
    <mergeCell ref="B56:G56"/>
    <mergeCell ref="B103:G103"/>
  </mergeCells>
  <dataValidations count="24">
    <dataValidation type="list" allowBlank="1" showInputMessage="1" showErrorMessage="1" sqref="R55:R57">
      <formula1>$BB$11:$BB$1484</formula1>
    </dataValidation>
    <dataValidation type="list" allowBlank="1" showInputMessage="1" showErrorMessage="1" sqref="R6:R7 R9">
      <formula1>$BA$15:$BA$1532</formula1>
    </dataValidation>
    <dataValidation type="list" allowBlank="1" showInputMessage="1" showErrorMessage="1" sqref="R30">
      <formula1>$BC$14:$BC$1534</formula1>
    </dataValidation>
    <dataValidation type="list" allowBlank="1" showInputMessage="1" showErrorMessage="1" sqref="R25">
      <formula1>$BC$15:$BC$1537</formula1>
    </dataValidation>
    <dataValidation type="list" allowBlank="1" showInputMessage="1" showErrorMessage="1" sqref="R21">
      <formula1>$BC$15:$BC$1532</formula1>
    </dataValidation>
    <dataValidation type="list" allowBlank="1" showInputMessage="1" showErrorMessage="1" sqref="D52 D55 D106:D107">
      <formula1>$BC$11:$BC$1483</formula1>
    </dataValidation>
    <dataValidation type="list" allowBlank="1" showInputMessage="1" showErrorMessage="1" sqref="D28">
      <formula1>$BB$11:$BB$1521</formula1>
    </dataValidation>
    <dataValidation type="list" allowBlank="1" showInputMessage="1" showErrorMessage="1" sqref="D28">
      <formula1>$BB$11:$BB$1481</formula1>
    </dataValidation>
    <dataValidation type="list" allowBlank="1" showInputMessage="1" showErrorMessage="1" sqref="D45">
      <formula1>$BB$11:$BB$1487</formula1>
    </dataValidation>
    <dataValidation type="list" allowBlank="1" showInputMessage="1" showErrorMessage="1" sqref="C10">
      <formula1>$BB$11:$BB$1529</formula1>
    </dataValidation>
    <dataValidation type="list" allowBlank="1" showInputMessage="1" showErrorMessage="1" sqref="C10">
      <formula1>$BB$11:$BB$1489</formula1>
    </dataValidation>
    <dataValidation type="list" allowBlank="1" showInputMessage="1" showErrorMessage="1" sqref="D26">
      <formula1>$AZ$10:$AZ$1481</formula1>
    </dataValidation>
    <dataValidation type="list" allowBlank="1" showInputMessage="1" showErrorMessage="1" sqref="D54">
      <formula1>$AZ$10:$AZ$1482</formula1>
    </dataValidation>
    <dataValidation type="list" allowBlank="1" showInputMessage="1" showErrorMessage="1" sqref="D98:D99 C101 D83 C81:C82 C84 D85:D87 C88 D89:D92 D96 C93:C95">
      <formula1>$BC$11:$BC$1482</formula1>
    </dataValidation>
    <dataValidation type="list" allowBlank="1" showInputMessage="1" showErrorMessage="1" sqref="C82">
      <formula1>$BB$11:$BB$1486</formula1>
    </dataValidation>
    <dataValidation type="list" allowBlank="1" showInputMessage="1" showErrorMessage="1" sqref="C82">
      <formula1>$BB$11:$BB$1526</formula1>
    </dataValidation>
    <dataValidation type="list" allowBlank="1" showInputMessage="1" showErrorMessage="1" sqref="C97">
      <formula1>$BC$11:$BC$1535</formula1>
    </dataValidation>
    <dataValidation type="list" allowBlank="1" showInputMessage="1" showErrorMessage="1" sqref="D61 C78:C80 D77 C73 D74 D72 C69 D66:D68 C62 D63:D64">
      <formula1>$AD$15:$AD$1487</formula1>
    </dataValidation>
    <dataValidation type="list" allowBlank="1" showInputMessage="1" showErrorMessage="1" sqref="C59">
      <formula1>$AE$15:$AE$1485</formula1>
    </dataValidation>
    <dataValidation type="list" allowBlank="1" showInputMessage="1" showErrorMessage="1" sqref="C60">
      <formula1>$AC$15:$AC$1532</formula1>
    </dataValidation>
    <dataValidation type="list" allowBlank="1" showInputMessage="1" showErrorMessage="1" sqref="D65 D70">
      <formula1>$AC$15:$AC$1489</formula1>
    </dataValidation>
    <dataValidation type="list" allowBlank="1" showInputMessage="1" showErrorMessage="1" sqref="C71">
      <formula1>$AC$15:$AC$1530</formula1>
    </dataValidation>
    <dataValidation type="list" allowBlank="1" showInputMessage="1" showErrorMessage="1" sqref="C71">
      <formula1>$AC$15:$AC$1490</formula1>
    </dataValidation>
    <dataValidation type="list" allowBlank="1" showInputMessage="1" showErrorMessage="1" sqref="S115:S116 D110 C108:C109">
      <formula1>$BC$11:$BC$1485</formula1>
    </dataValidation>
  </dataValidations>
  <pageMargins left="0.2" right="0.2" top="0.75" bottom="0.75" header="0.3" footer="0.3"/>
  <pageSetup paperSize="9" scale="6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7"/>
  <sheetViews>
    <sheetView workbookViewId="0">
      <selection activeCell="D5" sqref="D5"/>
    </sheetView>
  </sheetViews>
  <sheetFormatPr defaultRowHeight="14.4"/>
  <cols>
    <col min="1" max="1" width="4.44140625" customWidth="1"/>
    <col min="2" max="2" width="15.88671875" customWidth="1"/>
    <col min="3" max="3" width="33.5546875" customWidth="1"/>
    <col min="4" max="4" width="40" customWidth="1"/>
    <col min="5" max="5" width="30.109375" customWidth="1"/>
  </cols>
  <sheetData>
    <row r="2" spans="2:5" ht="34.5" customHeight="1">
      <c r="B2" s="49" t="s">
        <v>97</v>
      </c>
      <c r="C2" s="49" t="s">
        <v>157</v>
      </c>
      <c r="D2" s="49" t="s">
        <v>158</v>
      </c>
      <c r="E2" s="49" t="s">
        <v>154</v>
      </c>
    </row>
    <row r="3" spans="2:5" ht="49.5" customHeight="1">
      <c r="B3" s="50">
        <v>1</v>
      </c>
      <c r="C3" s="51" t="s">
        <v>159</v>
      </c>
      <c r="D3" s="52" t="s">
        <v>287</v>
      </c>
      <c r="E3" s="53" t="s">
        <v>160</v>
      </c>
    </row>
    <row r="4" spans="2:5" ht="42" customHeight="1">
      <c r="B4" s="50">
        <f t="shared" ref="B4:B6" si="0">+B3+1</f>
        <v>2</v>
      </c>
      <c r="C4" s="51" t="s">
        <v>161</v>
      </c>
      <c r="D4" s="52" t="s">
        <v>162</v>
      </c>
      <c r="E4" s="53" t="s">
        <v>163</v>
      </c>
    </row>
    <row r="5" spans="2:5" ht="35.25" customHeight="1">
      <c r="B5" s="50">
        <f t="shared" si="0"/>
        <v>3</v>
      </c>
      <c r="C5" s="51" t="s">
        <v>164</v>
      </c>
      <c r="D5" s="52" t="s">
        <v>165</v>
      </c>
      <c r="E5" s="53" t="s">
        <v>166</v>
      </c>
    </row>
    <row r="6" spans="2:5" ht="39" customHeight="1">
      <c r="B6" s="50">
        <f t="shared" si="0"/>
        <v>4</v>
      </c>
      <c r="C6" s="51" t="s">
        <v>167</v>
      </c>
      <c r="D6" s="52" t="s">
        <v>168</v>
      </c>
      <c r="E6" s="53" t="s">
        <v>169</v>
      </c>
    </row>
    <row r="7" spans="2:5" ht="42" customHeight="1">
      <c r="B7" s="50">
        <v>5</v>
      </c>
      <c r="C7" s="51" t="s">
        <v>170</v>
      </c>
      <c r="D7" s="52" t="s">
        <v>171</v>
      </c>
      <c r="E7" s="54" t="s">
        <v>172</v>
      </c>
    </row>
  </sheetData>
  <pageMargins left="0.7" right="0.7" top="0.75" bottom="0.75" header="0.3" footer="0.3"/>
  <pageSetup paperSize="9" scale="8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60"/>
  <sheetViews>
    <sheetView workbookViewId="0">
      <selection activeCell="C10" sqref="C10"/>
    </sheetView>
  </sheetViews>
  <sheetFormatPr defaultRowHeight="14.4"/>
  <cols>
    <col min="1" max="1" width="5.109375" customWidth="1"/>
    <col min="2" max="2" width="38.5546875" customWidth="1"/>
    <col min="3" max="3" width="28.88671875" customWidth="1"/>
  </cols>
  <sheetData>
    <row r="1" spans="2:6">
      <c r="B1" t="s">
        <v>214</v>
      </c>
    </row>
    <row r="2" spans="2:6">
      <c r="E2" s="143" t="s">
        <v>202</v>
      </c>
      <c r="F2" s="143"/>
    </row>
    <row r="3" spans="2:6">
      <c r="B3" s="144" t="s">
        <v>203</v>
      </c>
      <c r="C3" s="144" t="s">
        <v>204</v>
      </c>
      <c r="E3" s="145" t="s">
        <v>203</v>
      </c>
      <c r="F3" s="146" t="s">
        <v>204</v>
      </c>
    </row>
    <row r="4" spans="2:6">
      <c r="B4" s="164" t="s">
        <v>206</v>
      </c>
      <c r="C4" s="164" t="s">
        <v>207</v>
      </c>
    </row>
    <row r="5" spans="2:6">
      <c r="B5" s="171" t="s">
        <v>190</v>
      </c>
      <c r="C5" s="171" t="s">
        <v>179</v>
      </c>
    </row>
    <row r="6" spans="2:6">
      <c r="B6" s="162" t="s">
        <v>190</v>
      </c>
      <c r="C6" s="170" t="s">
        <v>205</v>
      </c>
    </row>
    <row r="7" spans="2:6">
      <c r="B7" s="162" t="s">
        <v>190</v>
      </c>
      <c r="C7" s="170" t="s">
        <v>179</v>
      </c>
    </row>
    <row r="8" spans="2:6">
      <c r="B8" s="162" t="s">
        <v>190</v>
      </c>
      <c r="C8" s="170" t="s">
        <v>179</v>
      </c>
    </row>
    <row r="9" spans="2:6">
      <c r="B9" s="159" t="s">
        <v>235</v>
      </c>
      <c r="C9" s="170" t="s">
        <v>209</v>
      </c>
    </row>
    <row r="10" spans="2:6">
      <c r="B10" s="160" t="s">
        <v>190</v>
      </c>
      <c r="C10" s="170" t="s">
        <v>179</v>
      </c>
    </row>
    <row r="11" spans="2:6">
      <c r="B11" s="160" t="s">
        <v>190</v>
      </c>
      <c r="C11" s="170" t="s">
        <v>179</v>
      </c>
    </row>
    <row r="12" spans="2:6">
      <c r="B12" s="160" t="s">
        <v>206</v>
      </c>
      <c r="C12" s="170" t="s">
        <v>205</v>
      </c>
    </row>
    <row r="13" spans="2:6">
      <c r="B13" s="170" t="s">
        <v>190</v>
      </c>
      <c r="C13" s="170" t="s">
        <v>179</v>
      </c>
    </row>
    <row r="14" spans="2:6">
      <c r="B14" s="170" t="s">
        <v>190</v>
      </c>
      <c r="C14" s="170" t="s">
        <v>179</v>
      </c>
    </row>
    <row r="15" spans="2:6">
      <c r="B15" s="170" t="s">
        <v>190</v>
      </c>
      <c r="C15" s="170" t="s">
        <v>179</v>
      </c>
    </row>
    <row r="16" spans="2:6">
      <c r="B16" s="170" t="s">
        <v>190</v>
      </c>
      <c r="C16" s="170" t="s">
        <v>179</v>
      </c>
    </row>
    <row r="17" spans="2:3">
      <c r="B17" s="169" t="s">
        <v>239</v>
      </c>
      <c r="C17" s="170" t="s">
        <v>205</v>
      </c>
    </row>
    <row r="18" spans="2:3">
      <c r="B18" s="162" t="s">
        <v>190</v>
      </c>
      <c r="C18" s="170" t="s">
        <v>179</v>
      </c>
    </row>
    <row r="19" spans="2:3">
      <c r="B19" s="170" t="s">
        <v>241</v>
      </c>
      <c r="C19" s="170" t="s">
        <v>205</v>
      </c>
    </row>
    <row r="20" spans="2:3">
      <c r="B20" s="170" t="s">
        <v>190</v>
      </c>
      <c r="C20" s="170" t="s">
        <v>179</v>
      </c>
    </row>
    <row r="21" spans="2:3">
      <c r="B21" s="170" t="s">
        <v>190</v>
      </c>
      <c r="C21" s="170" t="s">
        <v>179</v>
      </c>
    </row>
    <row r="22" spans="2:3">
      <c r="B22" s="170" t="s">
        <v>190</v>
      </c>
      <c r="C22" s="170" t="s">
        <v>179</v>
      </c>
    </row>
    <row r="23" spans="2:3">
      <c r="B23" s="170" t="s">
        <v>245</v>
      </c>
      <c r="C23" s="170" t="s">
        <v>246</v>
      </c>
    </row>
    <row r="24" spans="2:3">
      <c r="B24" s="163" t="s">
        <v>208</v>
      </c>
      <c r="C24" s="170" t="s">
        <v>194</v>
      </c>
    </row>
    <row r="25" spans="2:3">
      <c r="B25" s="170" t="s">
        <v>190</v>
      </c>
      <c r="C25" s="170" t="s">
        <v>179</v>
      </c>
    </row>
    <row r="26" spans="2:3">
      <c r="B26" s="170" t="s">
        <v>248</v>
      </c>
      <c r="C26" s="170" t="s">
        <v>207</v>
      </c>
    </row>
    <row r="27" spans="2:3">
      <c r="B27" s="170" t="s">
        <v>190</v>
      </c>
      <c r="C27" s="170" t="s">
        <v>179</v>
      </c>
    </row>
    <row r="28" spans="2:3">
      <c r="B28" s="170" t="s">
        <v>250</v>
      </c>
      <c r="C28" s="170" t="s">
        <v>212</v>
      </c>
    </row>
    <row r="29" spans="2:3">
      <c r="B29" s="170" t="s">
        <v>190</v>
      </c>
      <c r="C29" s="170" t="s">
        <v>179</v>
      </c>
    </row>
    <row r="30" spans="2:3">
      <c r="B30" s="170" t="s">
        <v>208</v>
      </c>
      <c r="C30" s="170" t="s">
        <v>194</v>
      </c>
    </row>
    <row r="31" spans="2:3">
      <c r="B31" s="171" t="s">
        <v>190</v>
      </c>
      <c r="C31" s="170" t="s">
        <v>179</v>
      </c>
    </row>
    <row r="32" spans="2:3">
      <c r="B32" s="170" t="s">
        <v>190</v>
      </c>
      <c r="C32" s="170" t="s">
        <v>179</v>
      </c>
    </row>
    <row r="33" spans="2:3">
      <c r="B33" s="170" t="s">
        <v>190</v>
      </c>
      <c r="C33" s="170" t="s">
        <v>179</v>
      </c>
    </row>
    <row r="34" spans="2:3">
      <c r="B34" s="172" t="s">
        <v>211</v>
      </c>
      <c r="C34" s="170" t="s">
        <v>251</v>
      </c>
    </row>
    <row r="35" spans="2:3">
      <c r="B35" s="170" t="s">
        <v>189</v>
      </c>
      <c r="C35" s="170" t="s">
        <v>213</v>
      </c>
    </row>
    <row r="36" spans="2:3">
      <c r="B36" s="161" t="s">
        <v>208</v>
      </c>
      <c r="C36" s="173" t="s">
        <v>265</v>
      </c>
    </row>
    <row r="37" spans="2:3">
      <c r="B37" s="161" t="s">
        <v>208</v>
      </c>
      <c r="C37" s="173" t="s">
        <v>265</v>
      </c>
    </row>
    <row r="38" spans="2:3">
      <c r="B38" s="174" t="s">
        <v>191</v>
      </c>
      <c r="C38" s="173" t="s">
        <v>268</v>
      </c>
    </row>
    <row r="39" spans="2:3">
      <c r="B39" s="161" t="s">
        <v>260</v>
      </c>
      <c r="C39" s="173" t="s">
        <v>269</v>
      </c>
    </row>
    <row r="40" spans="2:3">
      <c r="B40" s="161" t="s">
        <v>261</v>
      </c>
      <c r="C40" s="173" t="s">
        <v>265</v>
      </c>
    </row>
    <row r="41" spans="2:3">
      <c r="B41" s="175" t="s">
        <v>206</v>
      </c>
      <c r="C41" s="173" t="s">
        <v>270</v>
      </c>
    </row>
    <row r="42" spans="2:3">
      <c r="B42" s="161" t="s">
        <v>208</v>
      </c>
      <c r="C42" s="173" t="s">
        <v>265</v>
      </c>
    </row>
    <row r="43" spans="2:3">
      <c r="B43" s="161" t="s">
        <v>206</v>
      </c>
      <c r="C43" s="173" t="s">
        <v>270</v>
      </c>
    </row>
    <row r="44" spans="2:3">
      <c r="B44" s="161" t="s">
        <v>208</v>
      </c>
      <c r="C44" s="173" t="s">
        <v>265</v>
      </c>
    </row>
    <row r="45" spans="2:3">
      <c r="B45" s="161" t="s">
        <v>208</v>
      </c>
      <c r="C45" s="173" t="s">
        <v>265</v>
      </c>
    </row>
    <row r="46" spans="2:3">
      <c r="B46" s="161" t="s">
        <v>208</v>
      </c>
      <c r="C46" s="173" t="s">
        <v>265</v>
      </c>
    </row>
    <row r="47" spans="2:3">
      <c r="B47" s="161" t="s">
        <v>208</v>
      </c>
      <c r="C47" s="173" t="s">
        <v>265</v>
      </c>
    </row>
    <row r="48" spans="2:3">
      <c r="B48" s="161" t="s">
        <v>208</v>
      </c>
      <c r="C48" s="173" t="s">
        <v>265</v>
      </c>
    </row>
    <row r="49" spans="2:3">
      <c r="B49" s="161" t="s">
        <v>208</v>
      </c>
      <c r="C49" s="173" t="s">
        <v>265</v>
      </c>
    </row>
    <row r="50" spans="2:3">
      <c r="B50" s="161" t="s">
        <v>208</v>
      </c>
      <c r="C50" s="173" t="s">
        <v>265</v>
      </c>
    </row>
    <row r="51" spans="2:3">
      <c r="B51" s="161" t="s">
        <v>208</v>
      </c>
      <c r="C51" s="173" t="s">
        <v>265</v>
      </c>
    </row>
    <row r="52" spans="2:3">
      <c r="B52" s="161" t="s">
        <v>228</v>
      </c>
      <c r="C52" s="173" t="s">
        <v>271</v>
      </c>
    </row>
    <row r="53" spans="2:3">
      <c r="B53" s="161" t="s">
        <v>264</v>
      </c>
      <c r="C53" s="173" t="s">
        <v>265</v>
      </c>
    </row>
    <row r="54" spans="2:3">
      <c r="B54" s="161" t="s">
        <v>208</v>
      </c>
      <c r="C54" s="173" t="s">
        <v>265</v>
      </c>
    </row>
    <row r="55" spans="2:3">
      <c r="B55" s="161" t="s">
        <v>208</v>
      </c>
      <c r="C55" s="173" t="s">
        <v>265</v>
      </c>
    </row>
    <row r="56" spans="2:3">
      <c r="B56" s="170" t="s">
        <v>190</v>
      </c>
      <c r="C56" s="173" t="s">
        <v>270</v>
      </c>
    </row>
    <row r="57" spans="2:3">
      <c r="B57" s="161" t="s">
        <v>208</v>
      </c>
      <c r="C57" s="173" t="s">
        <v>265</v>
      </c>
    </row>
    <row r="58" spans="2:3">
      <c r="B58" s="161" t="s">
        <v>208</v>
      </c>
      <c r="C58" s="173" t="s">
        <v>265</v>
      </c>
    </row>
    <row r="59" spans="2:3">
      <c r="B59" s="161" t="s">
        <v>208</v>
      </c>
      <c r="C59" s="173" t="s">
        <v>265</v>
      </c>
    </row>
    <row r="60" spans="2:3">
      <c r="B60" s="161" t="s">
        <v>208</v>
      </c>
      <c r="C60" s="173" t="s">
        <v>265</v>
      </c>
    </row>
  </sheetData>
  <conditionalFormatting sqref="B4:C54">
    <cfRule type="duplicateValues" dxfId="0" priority="1"/>
  </conditionalFormatting>
  <dataValidations count="5">
    <dataValidation type="list" allowBlank="1" showInputMessage="1" showErrorMessage="1" sqref="B6:B8">
      <formula1>$BA$15:$BA$1532</formula1>
    </dataValidation>
    <dataValidation type="list" allowBlank="1" showInputMessage="1" showErrorMessage="1" sqref="B18">
      <formula1>$BC$15:$BC$1532</formula1>
    </dataValidation>
    <dataValidation type="list" allowBlank="1" showInputMessage="1" showErrorMessage="1" sqref="B24">
      <formula1>$BC$14:$BC$1534</formula1>
    </dataValidation>
    <dataValidation type="list" allowBlank="1" showInputMessage="1" showErrorMessage="1" sqref="B34">
      <formula1>$BB$11:$BB$1486</formula1>
    </dataValidation>
    <dataValidation type="list" allowBlank="1" showInputMessage="1" showErrorMessage="1" sqref="B36:B55 B57:B60">
      <formula1>$BB$11:$BB$1484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D7" sqref="D7"/>
    </sheetView>
  </sheetViews>
  <sheetFormatPr defaultRowHeight="14.4"/>
  <cols>
    <col min="1" max="1" width="20.109375" customWidth="1"/>
    <col min="2" max="2" width="9" bestFit="1" customWidth="1"/>
    <col min="6" max="6" width="3.6640625" customWidth="1"/>
    <col min="7" max="11" width="23.6640625" customWidth="1"/>
  </cols>
  <sheetData>
    <row r="1" spans="1:10">
      <c r="A1" t="s">
        <v>1</v>
      </c>
      <c r="B1" t="s">
        <v>77</v>
      </c>
      <c r="C1" t="s">
        <v>78</v>
      </c>
      <c r="D1" t="s">
        <v>9</v>
      </c>
      <c r="G1" s="9" t="s">
        <v>16</v>
      </c>
      <c r="H1" s="9" t="s">
        <v>17</v>
      </c>
      <c r="I1" s="8" t="s">
        <v>18</v>
      </c>
      <c r="J1" s="9" t="s">
        <v>19</v>
      </c>
    </row>
    <row r="2" spans="1:10" ht="15.6">
      <c r="A2" t="s">
        <v>2</v>
      </c>
      <c r="B2" t="s">
        <v>4</v>
      </c>
      <c r="C2" t="s">
        <v>79</v>
      </c>
      <c r="D2">
        <v>2015</v>
      </c>
      <c r="G2" s="5" t="s">
        <v>6</v>
      </c>
      <c r="H2" s="6">
        <v>407798</v>
      </c>
      <c r="I2" s="6">
        <v>136376</v>
      </c>
      <c r="J2" s="7">
        <v>15876</v>
      </c>
    </row>
    <row r="3" spans="1:10" ht="15.6">
      <c r="A3" t="s">
        <v>3</v>
      </c>
      <c r="B3" t="s">
        <v>5</v>
      </c>
      <c r="C3" t="s">
        <v>80</v>
      </c>
      <c r="D3">
        <v>2016</v>
      </c>
      <c r="G3" s="2" t="s">
        <v>7</v>
      </c>
      <c r="H3" s="3">
        <v>578344</v>
      </c>
      <c r="I3" s="3">
        <v>173870</v>
      </c>
      <c r="J3" s="4">
        <v>26040</v>
      </c>
    </row>
    <row r="4" spans="1:10" ht="15.6">
      <c r="B4" t="s">
        <v>6</v>
      </c>
      <c r="C4" t="s">
        <v>81</v>
      </c>
      <c r="D4">
        <v>2017</v>
      </c>
      <c r="G4" s="2" t="s">
        <v>4</v>
      </c>
      <c r="H4" s="3">
        <v>1941933</v>
      </c>
      <c r="I4" s="3">
        <v>618912</v>
      </c>
      <c r="J4" s="4">
        <v>77135</v>
      </c>
    </row>
    <row r="5" spans="1:10" ht="15.6">
      <c r="B5" t="s">
        <v>7</v>
      </c>
      <c r="C5" t="s">
        <v>82</v>
      </c>
      <c r="D5">
        <v>2018</v>
      </c>
      <c r="G5" s="2" t="s">
        <v>5</v>
      </c>
      <c r="H5" s="3">
        <v>731437</v>
      </c>
      <c r="I5" s="3">
        <v>222656</v>
      </c>
      <c r="J5" s="4">
        <v>36256</v>
      </c>
    </row>
    <row r="6" spans="1:10" ht="15.6">
      <c r="B6" t="s">
        <v>8</v>
      </c>
      <c r="C6" t="s">
        <v>83</v>
      </c>
      <c r="D6">
        <v>2019</v>
      </c>
      <c r="G6" s="11" t="s">
        <v>8</v>
      </c>
      <c r="H6" s="12">
        <v>193100</v>
      </c>
      <c r="I6" s="12">
        <v>40551</v>
      </c>
      <c r="J6" s="13">
        <v>5480</v>
      </c>
    </row>
    <row r="7" spans="1:10">
      <c r="C7" t="s">
        <v>84</v>
      </c>
    </row>
    <row r="8" spans="1:10">
      <c r="C8" t="s">
        <v>85</v>
      </c>
    </row>
    <row r="9" spans="1:10">
      <c r="C9" t="s">
        <v>86</v>
      </c>
    </row>
    <row r="10" spans="1:10">
      <c r="C10" t="s">
        <v>87</v>
      </c>
    </row>
    <row r="11" spans="1:10">
      <c r="C11" t="s">
        <v>88</v>
      </c>
    </row>
    <row r="12" spans="1:10">
      <c r="C12" t="s">
        <v>89</v>
      </c>
    </row>
    <row r="13" spans="1:10">
      <c r="C13" t="s">
        <v>90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HIO</vt:lpstr>
      <vt:lpstr>HCP</vt:lpstr>
      <vt:lpstr>Admission</vt:lpstr>
      <vt:lpstr>PPN</vt:lpstr>
      <vt:lpstr>ICD-codes</vt:lpstr>
      <vt:lpstr>Sheet1</vt:lpstr>
      <vt:lpstr>Province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Project Director</cp:lastModifiedBy>
  <cp:lastPrinted>2018-02-09T07:17:18Z</cp:lastPrinted>
  <dcterms:created xsi:type="dcterms:W3CDTF">2015-03-26T22:17:46Z</dcterms:created>
  <dcterms:modified xsi:type="dcterms:W3CDTF">2018-02-13T19:50:35Z</dcterms:modified>
</cp:coreProperties>
</file>