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2" yWindow="96" windowWidth="12420" windowHeight="5856" activeTab="2"/>
  </bookViews>
  <sheets>
    <sheet name="HIO" sheetId="1" r:id="rId1"/>
    <sheet name="HCP" sheetId="6" r:id="rId2"/>
    <sheet name="Admission" sheetId="5" r:id="rId3"/>
    <sheet name="PPN" sheetId="7" r:id="rId4"/>
    <sheet name="ICD-codes" sheetId="8" r:id="rId5"/>
    <sheet name="Sheet1" sheetId="4" state="hidden" r:id="rId6"/>
  </sheets>
  <definedNames>
    <definedName name="_xlnm._FilterDatabase" localSheetId="2" hidden="1">Admission!$A$68:$N$111</definedName>
    <definedName name="Province">Table1[#All]</definedName>
  </definedNames>
  <calcPr calcId="125725"/>
</workbook>
</file>

<file path=xl/calcChain.xml><?xml version="1.0" encoding="utf-8"?>
<calcChain xmlns="http://schemas.openxmlformats.org/spreadsheetml/2006/main">
  <c r="N133" i="5"/>
  <c r="N95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18"/>
  <c r="J17"/>
  <c r="J16"/>
  <c r="J15"/>
  <c r="J14"/>
  <c r="J13"/>
  <c r="J12"/>
  <c r="J11"/>
  <c r="J10"/>
  <c r="J9"/>
  <c r="J8"/>
  <c r="J7"/>
  <c r="J6"/>
  <c r="J5"/>
  <c r="F63" i="6"/>
  <c r="G63"/>
  <c r="H82" i="1"/>
  <c r="H52"/>
  <c r="E82" l="1"/>
  <c r="F82"/>
  <c r="H27" i="6" l="1"/>
  <c r="H24"/>
  <c r="G94" i="1" l="1"/>
  <c r="F94"/>
  <c r="E94"/>
  <c r="G82"/>
  <c r="H38" i="6" l="1"/>
  <c r="I38"/>
  <c r="J38"/>
  <c r="H94" i="1" l="1"/>
  <c r="I33" l="1"/>
  <c r="H33"/>
  <c r="H32"/>
  <c r="H31"/>
  <c r="H30"/>
  <c r="H29"/>
  <c r="I32"/>
  <c r="I31"/>
  <c r="I30"/>
  <c r="I28"/>
  <c r="G38" i="6" l="1"/>
  <c r="F38"/>
  <c r="E38"/>
  <c r="J57" l="1"/>
  <c r="F57"/>
  <c r="B4" i="7" l="1"/>
  <c r="B5" s="1"/>
  <c r="B6" s="1"/>
  <c r="E33" i="1" l="1"/>
  <c r="D33"/>
  <c r="E32"/>
  <c r="D32"/>
  <c r="E31"/>
  <c r="D31"/>
  <c r="E30"/>
  <c r="D30"/>
  <c r="E29"/>
  <c r="D29"/>
  <c r="E28"/>
  <c r="D28"/>
  <c r="D34" l="1"/>
  <c r="E34"/>
  <c r="H15" l="1"/>
  <c r="H34" l="1"/>
  <c r="G34"/>
  <c r="F34"/>
  <c r="I34" l="1"/>
  <c r="I70" i="6"/>
</calcChain>
</file>

<file path=xl/sharedStrings.xml><?xml version="1.0" encoding="utf-8"?>
<sst xmlns="http://schemas.openxmlformats.org/spreadsheetml/2006/main" count="991" uniqueCount="441">
  <si>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</si>
  <si>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</si>
  <si>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</si>
  <si>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</si>
  <si>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</si>
  <si>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</si>
  <si>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</si>
  <si>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</si>
  <si>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</si>
  <si>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</si>
  <si>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</si>
  <si>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</si>
  <si>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</si>
  <si>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</si>
  <si>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</si>
  <si>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</si>
  <si>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</si>
  <si>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</si>
  <si>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</si>
  <si>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</si>
  <si>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</si>
  <si>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</si>
  <si>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 xml:space="preserve">  Number of enrolled reported last month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</si>
  <si>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</si>
  <si>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</si>
  <si>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</si>
  <si>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</si>
  <si>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</si>
  <si>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</si>
  <si>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</si>
  <si>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</si>
  <si>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</si>
  <si>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</si>
  <si>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</si>
  <si>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</si>
  <si>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</si>
  <si>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</si>
  <si>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</si>
  <si>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</si>
  <si>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</si>
  <si>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</si>
  <si>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</si>
  <si>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</si>
  <si>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</si>
  <si>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</si>
  <si>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</si>
  <si>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</si>
  <si>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</si>
  <si>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</si>
  <si>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</si>
  <si>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</si>
  <si>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</si>
  <si>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</si>
  <si>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</si>
  <si>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</si>
  <si>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</si>
  <si>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</si>
  <si>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</si>
  <si>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</si>
  <si>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</si>
  <si>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</si>
  <si>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</si>
  <si>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</si>
  <si>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</si>
  <si>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</si>
  <si>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</si>
  <si>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</si>
  <si>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</si>
  <si>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</si>
  <si>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</si>
  <si>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</si>
  <si>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Newly enrolled during the reporting month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</si>
  <si>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</si>
  <si>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</si>
  <si>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</si>
  <si>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</si>
  <si>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</si>
  <si>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</si>
  <si>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</si>
  <si>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</si>
  <si>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</si>
  <si>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</si>
  <si>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</si>
  <si>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</si>
  <si>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</si>
  <si>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</si>
  <si>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</si>
  <si>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</si>
  <si>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</si>
  <si>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</si>
  <si>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</si>
  <si>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</si>
  <si>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</si>
  <si>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</si>
  <si>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</si>
  <si>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</si>
  <si>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</si>
  <si>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</si>
  <si>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</si>
  <si>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</si>
  <si>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</si>
  <si>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</si>
  <si>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</si>
  <si>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</si>
  <si>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</si>
  <si>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</si>
  <si>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</si>
  <si>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>AKMCG/DHQ/City Hospital/Sehat Foundation/FHCG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</si>
  <si>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</si>
  <si>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</si>
  <si>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</si>
  <si>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</si>
  <si>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</si>
  <si>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</si>
  <si>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</si>
  <si>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</si>
  <si>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</si>
  <si>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</si>
  <si>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</si>
  <si>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</si>
  <si>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</si>
  <si>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</si>
  <si>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</si>
  <si>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</si>
  <si>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</si>
  <si>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</si>
  <si>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</si>
  <si>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</si>
  <si>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</si>
  <si>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</si>
  <si>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</si>
  <si>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</si>
  <si>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</si>
  <si>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</si>
  <si>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</si>
  <si>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</si>
  <si>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</si>
  <si>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</si>
  <si>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</si>
  <si>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</si>
  <si>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</si>
  <si>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</si>
  <si>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</si>
  <si>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</si>
  <si>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</si>
  <si>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</si>
  <si>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</si>
  <si>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</si>
  <si>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</si>
  <si>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</si>
  <si>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</si>
  <si>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</si>
  <si>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</si>
  <si>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</si>
  <si>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</si>
  <si>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</si>
  <si>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</si>
  <si>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</si>
  <si>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</si>
  <si>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</si>
  <si>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</si>
  <si>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</si>
  <si>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</si>
  <si>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</si>
  <si>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</si>
  <si>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</si>
  <si>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</si>
  <si>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</si>
  <si>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</si>
  <si>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</si>
  <si>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</si>
  <si>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</si>
  <si>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</si>
  <si>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</si>
  <si>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</si>
  <si>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</si>
  <si>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</si>
  <si>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</si>
  <si>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</si>
  <si>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</si>
  <si>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</si>
  <si>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</si>
  <si>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</si>
  <si>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</si>
  <si>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</si>
  <si>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</si>
  <si>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Upper respiratory infection, acute, NOS</t>
  </si>
  <si>
    <t>Intestinal obstruction, unspec.</t>
  </si>
  <si>
    <t>Appendicitis, acute w/o peritonitis</t>
  </si>
  <si>
    <t>Fracture lower arm, healing, aftercare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</si>
  <si>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</si>
  <si>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</si>
  <si>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</si>
  <si>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</si>
  <si>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</si>
  <si>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</si>
  <si>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r>
      <rPr>
        <b/>
        <sz val="10"/>
        <color theme="1"/>
        <rFont val="Verdana"/>
        <family val="2"/>
      </rPr>
      <t xml:space="preserve">Eligible Population                                                   </t>
    </r>
    <r>
      <rPr>
        <sz val="10"/>
        <color theme="1"/>
        <rFont val="Verdana"/>
        <family val="2"/>
      </rPr>
      <t xml:space="preserve"> (for whom premium will be paid by Govt.)</t>
    </r>
  </si>
  <si>
    <t xml:space="preserve">  Newly enrolled during the reporting month (renewed)</t>
  </si>
  <si>
    <t>Claim Amount</t>
  </si>
  <si>
    <t>Disease</t>
  </si>
  <si>
    <t>Procedure</t>
  </si>
  <si>
    <t>Cholelithiasis, NOS</t>
  </si>
  <si>
    <t>Preg., other complications, unspec.</t>
  </si>
  <si>
    <t>CVA, late effect, unspec.</t>
  </si>
  <si>
    <t>Uterus, hypertrophy</t>
  </si>
  <si>
    <t xml:space="preserve">FOR SHPI reporting 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</si>
  <si>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</si>
  <si>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</si>
  <si>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</si>
  <si>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</si>
  <si>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</si>
  <si>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Wider enrolment</t>
  </si>
  <si>
    <t xml:space="preserve">2. Number of meetings with Community-based Organizations      </t>
  </si>
  <si>
    <t>Shamim Rasool</t>
  </si>
  <si>
    <t>appendcitis/Appendectomy</t>
  </si>
  <si>
    <t>SVD,s</t>
  </si>
  <si>
    <t>D&amp;C/Pregnancy e Other Complications</t>
  </si>
  <si>
    <t>Fracture /Others Trauma</t>
  </si>
  <si>
    <t>Intestinal Obstruction</t>
  </si>
  <si>
    <t>DAMOTE</t>
  </si>
  <si>
    <t>JAGLOT</t>
  </si>
  <si>
    <t>CHOLITHASIS</t>
  </si>
  <si>
    <t>GMC</t>
  </si>
  <si>
    <t>DANYORE</t>
  </si>
  <si>
    <t>Abortion, induced, w/o comp, complete</t>
  </si>
  <si>
    <t>Sugical</t>
  </si>
  <si>
    <t>Non Surgical</t>
  </si>
  <si>
    <t>J.Exective Officer</t>
  </si>
  <si>
    <t>Gastroenteritis, infectious</t>
  </si>
  <si>
    <t>Asthma/COPD</t>
  </si>
  <si>
    <t xml:space="preserve">Al-AZHAR SITE NOMAL ROAD, CHILMIS DAS, GILGIT NEAR KARAKURUM INTERNATIONAL UNIVERSITY (KIU), </t>
  </si>
  <si>
    <t>Name: Shamim Rasool</t>
  </si>
  <si>
    <t xml:space="preserve">J.Executive </t>
  </si>
  <si>
    <t>Private/Government</t>
  </si>
  <si>
    <t>Shukyote</t>
  </si>
  <si>
    <t>BASIN</t>
  </si>
  <si>
    <t>PADI</t>
  </si>
  <si>
    <t>SKARQUI</t>
  </si>
  <si>
    <t>CHAMUGARDH</t>
  </si>
  <si>
    <t>MI, acute, anterior, NOS</t>
  </si>
  <si>
    <t>CHAKarkote</t>
  </si>
  <si>
    <t>gmc Gilgil</t>
  </si>
  <si>
    <t>LAL MAST</t>
  </si>
  <si>
    <t xml:space="preserve"> Reporting Month Feb</t>
  </si>
  <si>
    <t>Exective Officer</t>
  </si>
  <si>
    <t>Abcess /</t>
  </si>
  <si>
    <t>KHUSH ZAREEN</t>
  </si>
  <si>
    <t>YUMNA</t>
  </si>
  <si>
    <t>Jalal Abad</t>
  </si>
  <si>
    <t>Bagroat</t>
  </si>
  <si>
    <t>Cardiac arrest</t>
  </si>
  <si>
    <t>JAGLOTE</t>
  </si>
  <si>
    <t>MENAWAR</t>
  </si>
  <si>
    <t>JUTIAL</t>
  </si>
  <si>
    <t>QAMAR ABASS</t>
  </si>
  <si>
    <t>Preg., other complications, unspec.(APH)</t>
  </si>
  <si>
    <t>Pulmonary T.B</t>
  </si>
  <si>
    <t>CVA</t>
  </si>
  <si>
    <t>MI, acute, anterior,IHD,</t>
  </si>
  <si>
    <t xml:space="preserve">Claims settled during reporting month *Inculding 5 reimburesments (AKMCG,Family Health Hospital,DHQ &amp; City Hospital)  </t>
  </si>
  <si>
    <t xml:space="preserve">            Purchasing equipment                    (CityHospital  Purchasing equipment) </t>
  </si>
  <si>
    <t xml:space="preserve">1. Number of marketing sessions arranged for general public   </t>
  </si>
  <si>
    <t xml:space="preserve">5.Total meeting with Wos </t>
  </si>
  <si>
    <t xml:space="preserve"> 09/04/2018</t>
  </si>
  <si>
    <t>Pyelonephritis</t>
  </si>
  <si>
    <t>Cholilethiasis</t>
  </si>
  <si>
    <t>Pneumonia/ARI</t>
  </si>
  <si>
    <t>Septicemia, gram-negative.</t>
  </si>
  <si>
    <t>Hemorrhoids, external, uncomp.</t>
  </si>
  <si>
    <t>post appendectony sub acute intestinal obstruction</t>
  </si>
  <si>
    <t>others Total Abdominal Hystrectomy</t>
  </si>
  <si>
    <t>DM/PUD/Giardiasis/k.oil Possing</t>
  </si>
  <si>
    <t>Inprocess</t>
  </si>
  <si>
    <t xml:space="preserve"> Reporting Month march</t>
  </si>
  <si>
    <t>Giardiasi</t>
  </si>
  <si>
    <t>PUD</t>
  </si>
  <si>
    <t>k.oil poisoning</t>
  </si>
  <si>
    <t>Therapatic filud</t>
  </si>
  <si>
    <t>SHPI INPATIENT DETAIL,s For March-2018</t>
  </si>
  <si>
    <t>AREEN BANO</t>
  </si>
  <si>
    <t>Al-Sabah</t>
  </si>
  <si>
    <t>KORSHID</t>
  </si>
  <si>
    <t>Pneumonia, unspec.</t>
  </si>
  <si>
    <t>03555-331327</t>
  </si>
  <si>
    <t>MUHAMMAD ALI</t>
  </si>
  <si>
    <t>GUL SAAA</t>
  </si>
  <si>
    <t>SANA UL HAQ</t>
  </si>
  <si>
    <t>FRActure lower arm, healing, aftercare</t>
  </si>
  <si>
    <t>SHAMSHAAR</t>
  </si>
  <si>
    <t>COPD</t>
  </si>
  <si>
    <t>ABDULLAH JAN</t>
  </si>
  <si>
    <t>ALINA ZAHRA</t>
  </si>
  <si>
    <t>MOMINA</t>
  </si>
  <si>
    <t>EPIGASTRIC PAIN</t>
  </si>
  <si>
    <t>MUHARRAM ALI</t>
  </si>
  <si>
    <t>AROOJA FATIMA</t>
  </si>
  <si>
    <t>ABID ALI</t>
  </si>
  <si>
    <t>UROOJ FATIMA</t>
  </si>
  <si>
    <t>ALAM HUSSAIN</t>
  </si>
  <si>
    <t>IBRAT ALI</t>
  </si>
  <si>
    <t>RUBINA</t>
  </si>
  <si>
    <t>KONAIN ALI</t>
  </si>
  <si>
    <t>SADIQA</t>
  </si>
  <si>
    <t>SABIR HUSSAIN</t>
  </si>
  <si>
    <t>NELOFAR</t>
  </si>
  <si>
    <t>SHAISTA</t>
  </si>
  <si>
    <t>GHAZALA</t>
  </si>
  <si>
    <t xml:space="preserve"> NIJIRA</t>
  </si>
  <si>
    <t>ZARA ASIFA</t>
  </si>
  <si>
    <t>BEGUM JAN</t>
  </si>
  <si>
    <t>Post tb lungs</t>
  </si>
  <si>
    <t>HARIKA</t>
  </si>
  <si>
    <t>NIJRA</t>
  </si>
  <si>
    <t>FAYAZ AHMAD</t>
  </si>
  <si>
    <t>GUL DAWOOD</t>
  </si>
  <si>
    <t>NATASHA</t>
  </si>
  <si>
    <t>BIBI ZUBAIDA</t>
  </si>
  <si>
    <t>ATHAR</t>
  </si>
  <si>
    <t>MUDASIR</t>
  </si>
  <si>
    <t>RTA</t>
  </si>
  <si>
    <t>UZIFA</t>
  </si>
  <si>
    <t>SUMAIRA</t>
  </si>
  <si>
    <t>SONIA BEGUM</t>
  </si>
  <si>
    <t>BIBI RENA</t>
  </si>
  <si>
    <t>IFRAH</t>
  </si>
  <si>
    <t>UMAIR</t>
  </si>
  <si>
    <t>ARI</t>
  </si>
  <si>
    <t>NAIMA</t>
  </si>
  <si>
    <t>BUSHRA</t>
  </si>
  <si>
    <t>MOHAMMAD HAFIZ</t>
  </si>
  <si>
    <t>SAIF UR REHMEN</t>
  </si>
  <si>
    <t>SHARAFAT</t>
  </si>
  <si>
    <t>GUL KHOBAN</t>
  </si>
  <si>
    <t>HASINA</t>
  </si>
  <si>
    <t>Asthma, unspec.</t>
  </si>
  <si>
    <t>SONIYA</t>
  </si>
  <si>
    <t>ABDUL SABOOR</t>
  </si>
  <si>
    <t>Hemorrhoids, NOS</t>
  </si>
  <si>
    <t>MOHAMMAD MURSALIN</t>
  </si>
  <si>
    <t>RTI/ACS</t>
  </si>
  <si>
    <t>HAFZA</t>
  </si>
  <si>
    <t>KIRAN</t>
  </si>
  <si>
    <t>peptic ulcer disease</t>
  </si>
  <si>
    <t xml:space="preserve">AMMAR </t>
  </si>
  <si>
    <t>RIFFAT</t>
  </si>
  <si>
    <t>NASRAT BEGUM</t>
  </si>
  <si>
    <t>BIBI WALIA</t>
  </si>
  <si>
    <t>MEHBOOB</t>
  </si>
  <si>
    <t>SAMAVIA</t>
  </si>
  <si>
    <t>SHOAIB ULLAH</t>
  </si>
  <si>
    <t>MUSLIM JAN</t>
  </si>
  <si>
    <t>IHD</t>
  </si>
  <si>
    <t>MUSAIRA</t>
  </si>
  <si>
    <t>GHULAM UDDIN</t>
  </si>
  <si>
    <t>SAIMA</t>
  </si>
  <si>
    <t>BABAR KHAN</t>
  </si>
  <si>
    <t>SANGI KHAN</t>
  </si>
  <si>
    <t>SUHANA</t>
  </si>
  <si>
    <t>BUKUL JAN</t>
  </si>
  <si>
    <t>Giardiasis</t>
  </si>
  <si>
    <t>RUQIA</t>
  </si>
  <si>
    <t>NAZMA BEGUM</t>
  </si>
  <si>
    <t>ASIYA</t>
  </si>
  <si>
    <t>NOSHEEN</t>
  </si>
  <si>
    <t>NEHA</t>
  </si>
  <si>
    <t>Form, other(RTA)</t>
  </si>
  <si>
    <t>MOHAMMAD AYUB</t>
  </si>
  <si>
    <t>MUKADAS</t>
  </si>
  <si>
    <t>AJMAL HUSSAIN</t>
  </si>
  <si>
    <t>SARVISA</t>
  </si>
  <si>
    <t>POST APPENDECTOMY VOIMITING</t>
  </si>
  <si>
    <t>HUMAIRA</t>
  </si>
  <si>
    <t>MEHER</t>
  </si>
  <si>
    <t>RIYAN</t>
  </si>
  <si>
    <t>TASLEEM</t>
  </si>
  <si>
    <t>GUL SANAM</t>
  </si>
  <si>
    <t>HASAN</t>
  </si>
  <si>
    <t>ANJALENA</t>
  </si>
  <si>
    <t>FARYAL</t>
  </si>
  <si>
    <t>SUDASS</t>
  </si>
  <si>
    <t>NO CONTACT</t>
  </si>
  <si>
    <t>RAhim Abad</t>
  </si>
  <si>
    <t>Nomal</t>
  </si>
  <si>
    <t>SIKWAR</t>
  </si>
  <si>
    <t>SHukyote</t>
  </si>
  <si>
    <t>Haramosh</t>
  </si>
  <si>
    <t>Rahim Abad</t>
  </si>
  <si>
    <t>BASEEN</t>
  </si>
  <si>
    <t>KASHROTE</t>
  </si>
  <si>
    <t>sonikote</t>
  </si>
  <si>
    <t>KONODASS</t>
  </si>
  <si>
    <t>KARGAH</t>
  </si>
  <si>
    <t>MAJNI MOHALLAH</t>
  </si>
  <si>
    <t>GURU</t>
  </si>
  <si>
    <t>CHAMUGARGH</t>
  </si>
  <si>
    <t>K.Oil poisoning</t>
  </si>
  <si>
    <t>SHPI Wider (EPP) INPATIENT DETAIL,s For March-2018</t>
  </si>
  <si>
    <t>NADIA AMBREEN</t>
  </si>
  <si>
    <t>BENAZIR</t>
  </si>
  <si>
    <t>JAVED AHMED</t>
  </si>
  <si>
    <t>MAHER BANO</t>
  </si>
  <si>
    <t>AFSHEEN BANO</t>
  </si>
  <si>
    <t>GUL ZAHIR SHAH</t>
  </si>
  <si>
    <t>AINA BEGUM</t>
  </si>
  <si>
    <t>ZARGAM ABBAS</t>
  </si>
  <si>
    <t>JAMILA BAHADUR</t>
  </si>
  <si>
    <t>MUHAMMAD SHER</t>
  </si>
  <si>
    <t>AFSANA JABEEN</t>
  </si>
  <si>
    <t>MULA JAN</t>
  </si>
  <si>
    <t>REHAN AHMED</t>
  </si>
  <si>
    <t>SOFIA TASNEEM</t>
  </si>
  <si>
    <t xml:space="preserve">GUL CHEENA </t>
  </si>
  <si>
    <t>SAIMA JABEEN</t>
  </si>
  <si>
    <t>ZAREEN</t>
  </si>
  <si>
    <t>ZUBAIDA BIBI</t>
  </si>
  <si>
    <t>ZOHIM AZIZ</t>
  </si>
  <si>
    <t>JAYAN</t>
  </si>
  <si>
    <t>IRFAN KARIM</t>
  </si>
  <si>
    <t xml:space="preserve">SHAMIM BANO </t>
  </si>
  <si>
    <t>SHAHIDA</t>
  </si>
  <si>
    <t>GARI KHAN</t>
  </si>
  <si>
    <t>SHAMLEEN BEGUM</t>
  </si>
  <si>
    <t>SHAGUFTA</t>
  </si>
  <si>
    <t>FARZANA</t>
  </si>
  <si>
    <t>EJAZ KARIM</t>
  </si>
  <si>
    <t>HAKEEM BANO</t>
  </si>
  <si>
    <t>CA stomach</t>
  </si>
  <si>
    <t>Asthma, unspec. w/ acute exacerbation</t>
  </si>
  <si>
    <t>Pyelonephritis, acute, w/o necrosis</t>
  </si>
  <si>
    <t>Fever, unspec.</t>
  </si>
  <si>
    <t>Gastric ulcer, acute w/ hemorrhage</t>
  </si>
  <si>
    <t>Diabetes II, uncomplicated</t>
  </si>
  <si>
    <t>Abscess of breast, postpartum</t>
  </si>
  <si>
    <t>Sciatica</t>
  </si>
  <si>
    <t>Danyore lso</t>
  </si>
  <si>
    <t>Nomal LSO</t>
  </si>
  <si>
    <t>Nine Star Association</t>
  </si>
  <si>
    <t>TADO</t>
  </si>
  <si>
    <t>03478899637/03100579075</t>
  </si>
  <si>
    <t>Private Hospital</t>
  </si>
  <si>
    <t>Public Hospital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</si>
</sst>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3" xfId="0" applyFont="1" applyFill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5" xfId="0" applyFont="1" applyFill="1" applyBorder="1" applyAlignment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5" borderId="7" xfId="0" applyFont="1" applyFill="1" applyBorder="1" applyAlignment="1">
      <alignment horizontal="center" vertical="center" wrapText="1"/>
    </xf>
    <xf numFmtId="0" fontId="26" fillId="5" borderId="7" xfId="2" applyFont="1" applyFill="1" applyBorder="1" applyAlignment="1" applyProtection="1">
      <alignment horizontal="center" vertical="center"/>
      <protection locked="0"/>
    </xf>
    <xf numFmtId="168" fontId="26" fillId="5" borderId="7" xfId="3" applyNumberFormat="1" applyFont="1" applyFill="1" applyBorder="1" applyAlignment="1" applyProtection="1">
      <alignment horizontal="center" vertical="center"/>
      <protection locked="0"/>
    </xf>
    <xf numFmtId="165" fontId="26" fillId="5" borderId="7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167" fontId="1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2" xfId="0" applyNumberFormat="1" applyBorder="1" applyAlignment="1">
      <alignment vertical="center"/>
    </xf>
    <xf numFmtId="0" fontId="28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5" fillId="0" borderId="2" xfId="8" applyFont="1" applyFill="1" applyBorder="1" applyAlignment="1" applyProtection="1">
      <alignment vertical="top"/>
      <protection locked="0"/>
    </xf>
    <xf numFmtId="0" fontId="5" fillId="0" borderId="2" xfId="9" applyFont="1" applyBorder="1" applyAlignment="1">
      <alignment vertical="top"/>
    </xf>
    <xf numFmtId="0" fontId="5" fillId="0" borderId="2" xfId="4" applyFont="1" applyBorder="1" applyAlignment="1" applyProtection="1">
      <alignment vertical="top"/>
      <protection locked="0"/>
    </xf>
    <xf numFmtId="0" fontId="5" fillId="6" borderId="2" xfId="34" applyFont="1" applyFill="1" applyBorder="1" applyAlignment="1" applyProtection="1">
      <alignment vertical="top"/>
      <protection locked="0"/>
    </xf>
    <xf numFmtId="0" fontId="5" fillId="6" borderId="2" xfId="29" applyFont="1" applyFill="1" applyBorder="1" applyAlignment="1" applyProtection="1">
      <alignment vertical="top"/>
      <protection locked="0"/>
    </xf>
    <xf numFmtId="0" fontId="5" fillId="0" borderId="2" xfId="24" applyFont="1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0" borderId="2" xfId="0" applyFont="1" applyBorder="1"/>
    <xf numFmtId="0" fontId="5" fillId="6" borderId="2" xfId="0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5" fillId="5" borderId="2" xfId="36" applyFont="1" applyFill="1" applyBorder="1" applyAlignment="1" applyProtection="1">
      <alignment vertical="top"/>
      <protection locked="0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6" borderId="0" xfId="15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6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69" fontId="5" fillId="0" borderId="0" xfId="22" applyFont="1" applyFill="1" applyBorder="1" applyAlignment="1">
      <alignment vertical="top"/>
    </xf>
    <xf numFmtId="0" fontId="5" fillId="6" borderId="0" xfId="5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3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0" borderId="0" xfId="1" applyFont="1"/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/>
    <xf numFmtId="0" fontId="5" fillId="3" borderId="0" xfId="0" applyFont="1" applyFill="1" applyBorder="1" applyAlignment="1">
      <alignment vertical="top"/>
    </xf>
    <xf numFmtId="165" fontId="5" fillId="3" borderId="0" xfId="0" applyNumberFormat="1" applyFont="1" applyFill="1" applyBorder="1" applyAlignment="1">
      <alignment vertical="top"/>
    </xf>
    <xf numFmtId="168" fontId="5" fillId="3" borderId="0" xfId="22" applyNumberFormat="1" applyFont="1" applyFill="1" applyBorder="1" applyAlignment="1">
      <alignment vertical="top"/>
    </xf>
    <xf numFmtId="0" fontId="5" fillId="3" borderId="0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0" fontId="28" fillId="3" borderId="0" xfId="0" applyFont="1" applyFill="1" applyBorder="1" applyAlignment="1">
      <alignment horizontal="left"/>
    </xf>
    <xf numFmtId="1" fontId="5" fillId="3" borderId="0" xfId="16" applyNumberFormat="1" applyFont="1" applyFill="1" applyBorder="1" applyAlignment="1" applyProtection="1">
      <alignment vertical="top"/>
      <protection locked="0"/>
    </xf>
    <xf numFmtId="169" fontId="5" fillId="3" borderId="0" xfId="22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left"/>
    </xf>
    <xf numFmtId="169" fontId="5" fillId="3" borderId="0" xfId="22" applyFont="1" applyFill="1" applyBorder="1" applyAlignment="1">
      <alignment vertical="top"/>
    </xf>
    <xf numFmtId="0" fontId="32" fillId="3" borderId="0" xfId="0" applyFont="1" applyFill="1" applyBorder="1" applyAlignment="1">
      <alignment horizontal="right"/>
    </xf>
    <xf numFmtId="0" fontId="5" fillId="3" borderId="0" xfId="43" applyFont="1" applyFill="1" applyBorder="1" applyAlignment="1">
      <alignment vertical="top"/>
    </xf>
    <xf numFmtId="1" fontId="5" fillId="3" borderId="0" xfId="0" applyNumberFormat="1" applyFont="1" applyFill="1" applyBorder="1" applyAlignment="1" applyProtection="1">
      <alignment vertical="top"/>
      <protection locked="0"/>
    </xf>
    <xf numFmtId="0" fontId="18" fillId="5" borderId="7" xfId="0" applyFont="1" applyFill="1" applyBorder="1"/>
    <xf numFmtId="0" fontId="21" fillId="5" borderId="7" xfId="0" applyFont="1" applyFill="1" applyBorder="1" applyAlignment="1">
      <alignment horizontal="center" vertical="center" wrapText="1"/>
    </xf>
    <xf numFmtId="0" fontId="5" fillId="0" borderId="0" xfId="37" applyFont="1" applyAlignment="1">
      <alignment vertical="top"/>
    </xf>
    <xf numFmtId="0" fontId="5" fillId="0" borderId="0" xfId="0" applyFont="1"/>
    <xf numFmtId="0" fontId="5" fillId="0" borderId="0" xfId="37" applyFont="1"/>
    <xf numFmtId="2" fontId="5" fillId="0" borderId="0" xfId="37" applyNumberFormat="1" applyFont="1" applyAlignment="1">
      <alignment vertical="top"/>
    </xf>
    <xf numFmtId="0" fontId="5" fillId="0" borderId="0" xfId="4" applyFont="1"/>
    <xf numFmtId="0" fontId="32" fillId="3" borderId="0" xfId="0" applyFont="1" applyFill="1" applyBorder="1" applyAlignment="1">
      <alignment horizontal="left"/>
    </xf>
    <xf numFmtId="0" fontId="5" fillId="0" borderId="0" xfId="4" applyFont="1" applyAlignment="1" applyProtection="1">
      <alignment vertical="top"/>
      <protection locked="0"/>
    </xf>
    <xf numFmtId="0" fontId="5" fillId="0" borderId="0" xfId="43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0" borderId="0" xfId="43" applyNumberFormat="1" applyFont="1" applyAlignment="1">
      <alignment vertical="top"/>
    </xf>
    <xf numFmtId="0" fontId="5" fillId="6" borderId="0" xfId="43" applyFont="1" applyFill="1" applyAlignment="1" applyProtection="1">
      <alignment vertical="top"/>
      <protection locked="0"/>
    </xf>
    <xf numFmtId="0" fontId="5" fillId="6" borderId="0" xfId="5" applyFont="1" applyFill="1" applyAlignment="1" applyProtection="1">
      <alignment vertical="top"/>
      <protection locked="0"/>
    </xf>
    <xf numFmtId="0" fontId="5" fillId="6" borderId="0" xfId="5" applyFont="1" applyFill="1" applyAlignment="1">
      <alignment vertical="top"/>
    </xf>
    <xf numFmtId="0" fontId="5" fillId="6" borderId="0" xfId="43" applyFont="1" applyFill="1" applyAlignment="1">
      <alignment vertical="top"/>
    </xf>
    <xf numFmtId="0" fontId="5" fillId="0" borderId="0" xfId="2" applyFont="1" applyAlignment="1" applyProtection="1">
      <alignment vertical="top"/>
      <protection locked="0"/>
    </xf>
    <xf numFmtId="0" fontId="5" fillId="3" borderId="0" xfId="4" applyFont="1" applyFill="1" applyBorder="1"/>
    <xf numFmtId="2" fontId="5" fillId="3" borderId="0" xfId="2" applyNumberFormat="1" applyFont="1" applyFill="1" applyBorder="1" applyAlignment="1" applyProtection="1">
      <alignment vertical="top"/>
      <protection locked="0"/>
    </xf>
    <xf numFmtId="2" fontId="5" fillId="3" borderId="0" xfId="0" applyNumberFormat="1" applyFont="1" applyFill="1" applyBorder="1" applyAlignment="1" applyProtection="1">
      <alignment vertical="top"/>
      <protection locked="0"/>
    </xf>
    <xf numFmtId="0" fontId="33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center"/>
    </xf>
    <xf numFmtId="0" fontId="5" fillId="3" borderId="0" xfId="45" applyFont="1" applyFill="1" applyBorder="1" applyAlignment="1" applyProtection="1">
      <alignment vertical="top"/>
      <protection locked="0"/>
    </xf>
    <xf numFmtId="165" fontId="5" fillId="3" borderId="0" xfId="26" applyNumberFormat="1" applyFont="1" applyFill="1" applyBorder="1" applyAlignment="1" applyProtection="1">
      <alignment vertical="top"/>
      <protection locked="0"/>
    </xf>
    <xf numFmtId="165" fontId="5" fillId="3" borderId="0" xfId="45" applyNumberFormat="1" applyFont="1" applyFill="1" applyBorder="1" applyAlignment="1" applyProtection="1">
      <alignment vertical="top"/>
      <protection locked="0"/>
    </xf>
    <xf numFmtId="1" fontId="5" fillId="3" borderId="0" xfId="19" applyNumberFormat="1" applyFont="1" applyFill="1" applyBorder="1" applyAlignment="1" applyProtection="1">
      <alignment vertical="top"/>
      <protection locked="0"/>
    </xf>
    <xf numFmtId="169" fontId="0" fillId="3" borderId="0" xfId="22" applyFont="1" applyFill="1" applyBorder="1"/>
    <xf numFmtId="2" fontId="5" fillId="3" borderId="0" xfId="0" applyNumberFormat="1" applyFont="1" applyFill="1" applyBorder="1" applyAlignment="1">
      <alignment vertical="top"/>
    </xf>
    <xf numFmtId="0" fontId="5" fillId="3" borderId="0" xfId="2" applyFont="1" applyFill="1" applyBorder="1" applyAlignment="1" applyProtection="1">
      <alignment vertical="top"/>
      <protection locked="0"/>
    </xf>
    <xf numFmtId="0" fontId="5" fillId="3" borderId="0" xfId="43" applyFont="1" applyFill="1" applyBorder="1"/>
    <xf numFmtId="0" fontId="5" fillId="3" borderId="0" xfId="0" applyFont="1" applyFill="1" applyBorder="1" applyAlignment="1">
      <alignment horizontal="left" vertical="top"/>
    </xf>
    <xf numFmtId="0" fontId="4" fillId="3" borderId="0" xfId="0" applyFont="1" applyFill="1" applyAlignment="1">
      <alignment vertical="top"/>
    </xf>
    <xf numFmtId="2" fontId="4" fillId="3" borderId="0" xfId="0" applyNumberFormat="1" applyFont="1" applyFill="1" applyAlignment="1">
      <alignment vertical="top"/>
    </xf>
    <xf numFmtId="0" fontId="4" fillId="3" borderId="0" xfId="0" applyFont="1" applyFill="1"/>
    <xf numFmtId="169" fontId="4" fillId="3" borderId="0" xfId="22" applyFont="1" applyFill="1" applyBorder="1" applyAlignment="1" applyProtection="1">
      <alignment vertical="top"/>
      <protection locked="0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8" fillId="3" borderId="0" xfId="0" applyFont="1" applyFill="1" applyBorder="1"/>
    <xf numFmtId="0" fontId="5" fillId="3" borderId="0" xfId="5" applyFont="1" applyFill="1" applyBorder="1" applyAlignment="1" applyProtection="1">
      <alignment vertical="top"/>
      <protection locked="0"/>
    </xf>
    <xf numFmtId="168" fontId="5" fillId="3" borderId="0" xfId="22" applyNumberFormat="1" applyFont="1" applyFill="1" applyBorder="1" applyAlignment="1" applyProtection="1">
      <alignment vertical="top"/>
      <protection locked="0"/>
    </xf>
    <xf numFmtId="1" fontId="5" fillId="3" borderId="0" xfId="0" applyNumberFormat="1" applyFont="1" applyFill="1" applyBorder="1" applyAlignment="1">
      <alignment vertical="top"/>
    </xf>
    <xf numFmtId="0" fontId="0" fillId="3" borderId="0" xfId="0" applyFill="1"/>
    <xf numFmtId="0" fontId="18" fillId="5" borderId="2" xfId="0" applyFont="1" applyFill="1" applyBorder="1"/>
    <xf numFmtId="0" fontId="26" fillId="5" borderId="2" xfId="0" applyFont="1" applyFill="1" applyBorder="1" applyAlignment="1">
      <alignment horizontal="center" vertical="center" wrapText="1"/>
    </xf>
    <xf numFmtId="0" fontId="26" fillId="5" borderId="2" xfId="2" applyFont="1" applyFill="1" applyBorder="1" applyAlignment="1" applyProtection="1">
      <alignment horizontal="center" vertical="center"/>
      <protection locked="0"/>
    </xf>
    <xf numFmtId="168" fontId="26" fillId="5" borderId="2" xfId="3" applyNumberFormat="1" applyFont="1" applyFill="1" applyBorder="1" applyAlignment="1" applyProtection="1">
      <alignment horizontal="center" vertical="center"/>
      <protection locked="0"/>
    </xf>
    <xf numFmtId="165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43" fontId="5" fillId="0" borderId="0" xfId="1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8" fontId="5" fillId="3" borderId="0" xfId="22" applyNumberFormat="1" applyFont="1" applyFill="1" applyAlignment="1">
      <alignment vertical="top"/>
    </xf>
    <xf numFmtId="165" fontId="5" fillId="3" borderId="0" xfId="0" applyNumberFormat="1" applyFont="1" applyFill="1" applyAlignment="1">
      <alignment vertical="top"/>
    </xf>
    <xf numFmtId="1" fontId="5" fillId="3" borderId="0" xfId="16" applyNumberFormat="1" applyFont="1" applyFill="1" applyAlignment="1" applyProtection="1">
      <alignment vertical="top"/>
      <protection locked="0"/>
    </xf>
    <xf numFmtId="1" fontId="5" fillId="3" borderId="0" xfId="19" applyNumberFormat="1" applyFont="1" applyFill="1" applyAlignment="1" applyProtection="1">
      <alignment vertical="top"/>
      <protection locked="0"/>
    </xf>
    <xf numFmtId="169" fontId="5" fillId="3" borderId="0" xfId="22" applyFont="1" applyFill="1" applyAlignment="1" applyProtection="1">
      <alignment vertical="top"/>
      <protection locked="0"/>
    </xf>
    <xf numFmtId="2" fontId="5" fillId="3" borderId="0" xfId="37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/>
    </xf>
    <xf numFmtId="169" fontId="5" fillId="3" borderId="0" xfId="22" applyFont="1" applyFill="1" applyAlignment="1">
      <alignment vertical="top"/>
    </xf>
    <xf numFmtId="2" fontId="5" fillId="3" borderId="0" xfId="0" applyNumberFormat="1" applyFont="1" applyFill="1" applyAlignment="1">
      <alignment vertical="top"/>
    </xf>
    <xf numFmtId="0" fontId="5" fillId="3" borderId="0" xfId="16" applyFont="1" applyFill="1" applyAlignment="1">
      <alignment vertical="top"/>
    </xf>
    <xf numFmtId="0" fontId="5" fillId="3" borderId="0" xfId="16" applyFont="1" applyFill="1" applyBorder="1" applyAlignment="1" applyProtection="1">
      <alignment vertical="top"/>
      <protection locked="0"/>
    </xf>
    <xf numFmtId="49" fontId="34" fillId="3" borderId="0" xfId="0" applyNumberFormat="1" applyFont="1" applyFill="1" applyAlignment="1"/>
    <xf numFmtId="165" fontId="5" fillId="3" borderId="0" xfId="16" applyNumberFormat="1" applyFont="1" applyFill="1" applyAlignment="1">
      <alignment vertical="top"/>
    </xf>
    <xf numFmtId="165" fontId="5" fillId="3" borderId="0" xfId="0" applyNumberFormat="1" applyFont="1" applyFill="1" applyBorder="1" applyAlignment="1">
      <alignment horizontal="center" vertical="top"/>
    </xf>
    <xf numFmtId="0" fontId="30" fillId="3" borderId="0" xfId="0" applyFont="1" applyFill="1" applyBorder="1" applyAlignment="1">
      <alignment horizontal="left"/>
    </xf>
    <xf numFmtId="0" fontId="5" fillId="3" borderId="0" xfId="8" applyFont="1" applyFill="1" applyBorder="1" applyAlignment="1" applyProtection="1">
      <alignment vertical="top"/>
      <protection locked="0"/>
    </xf>
    <xf numFmtId="0" fontId="30" fillId="3" borderId="0" xfId="0" applyFont="1" applyFill="1" applyBorder="1" applyAlignment="1">
      <alignment vertical="top"/>
    </xf>
    <xf numFmtId="165" fontId="30" fillId="3" borderId="0" xfId="0" applyNumberFormat="1" applyFont="1" applyFill="1" applyBorder="1" applyAlignment="1">
      <alignment vertical="top"/>
    </xf>
    <xf numFmtId="168" fontId="30" fillId="3" borderId="0" xfId="22" applyNumberFormat="1" applyFont="1" applyFill="1" applyBorder="1" applyAlignment="1">
      <alignment vertical="top"/>
    </xf>
    <xf numFmtId="0" fontId="5" fillId="3" borderId="0" xfId="43" applyFont="1" applyFill="1" applyBorder="1" applyAlignment="1" applyProtection="1">
      <alignment vertical="top"/>
      <protection locked="0"/>
    </xf>
    <xf numFmtId="0" fontId="5" fillId="3" borderId="0" xfId="4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/>
    <xf numFmtId="165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>
      <alignment horizontal="left" vertical="top"/>
    </xf>
    <xf numFmtId="2" fontId="5" fillId="3" borderId="0" xfId="37" applyNumberFormat="1" applyFont="1" applyFill="1" applyBorder="1" applyAlignment="1">
      <alignment vertical="top"/>
    </xf>
    <xf numFmtId="165" fontId="5" fillId="3" borderId="0" xfId="16" applyNumberFormat="1" applyFont="1" applyFill="1" applyBorder="1" applyAlignment="1">
      <alignment vertical="top"/>
    </xf>
    <xf numFmtId="2" fontId="5" fillId="3" borderId="0" xfId="43" applyNumberFormat="1" applyFont="1" applyFill="1" applyBorder="1" applyAlignment="1">
      <alignment vertical="top"/>
    </xf>
    <xf numFmtId="0" fontId="5" fillId="3" borderId="0" xfId="22" applyNumberFormat="1" applyFont="1" applyFill="1" applyAlignment="1">
      <alignment horizontal="left" vertical="top"/>
    </xf>
    <xf numFmtId="0" fontId="5" fillId="3" borderId="0" xfId="16" applyFont="1" applyFill="1" applyAlignment="1">
      <alignment horizontal="left"/>
    </xf>
    <xf numFmtId="43" fontId="5" fillId="3" borderId="0" xfId="1" applyFont="1" applyFill="1" applyAlignment="1">
      <alignment vertical="top"/>
    </xf>
    <xf numFmtId="0" fontId="5" fillId="3" borderId="0" xfId="34" applyFont="1" applyFill="1" applyBorder="1" applyAlignment="1" applyProtection="1">
      <alignment vertical="top"/>
      <protection locked="0"/>
    </xf>
    <xf numFmtId="1" fontId="5" fillId="3" borderId="0" xfId="32" applyNumberFormat="1" applyFill="1" applyBorder="1" applyAlignment="1" applyProtection="1">
      <alignment vertical="top"/>
      <protection locked="0"/>
    </xf>
    <xf numFmtId="169" fontId="0" fillId="3" borderId="0" xfId="25" applyFont="1" applyFill="1" applyBorder="1" applyAlignment="1" applyProtection="1">
      <alignment vertical="top"/>
      <protection locked="0"/>
    </xf>
    <xf numFmtId="168" fontId="0" fillId="3" borderId="0" xfId="1" applyNumberFormat="1" applyFont="1" applyFill="1" applyAlignment="1">
      <alignment vertical="top"/>
    </xf>
    <xf numFmtId="165" fontId="0" fillId="3" borderId="0" xfId="0" applyNumberFormat="1" applyFont="1" applyFill="1" applyAlignment="1">
      <alignment vertical="top"/>
    </xf>
    <xf numFmtId="1" fontId="0" fillId="3" borderId="0" xfId="0" applyNumberFormat="1" applyFont="1" applyFill="1" applyBorder="1" applyAlignment="1" applyProtection="1">
      <alignment vertical="top"/>
      <protection locked="0"/>
    </xf>
    <xf numFmtId="0" fontId="0" fillId="3" borderId="0" xfId="0" applyFont="1" applyFill="1" applyAlignment="1">
      <alignment horizontal="left" vertical="top"/>
    </xf>
    <xf numFmtId="169" fontId="0" fillId="3" borderId="0" xfId="22" applyFont="1" applyFill="1" applyAlignment="1">
      <alignment vertical="top"/>
    </xf>
    <xf numFmtId="0" fontId="0" fillId="3" borderId="0" xfId="0" applyFill="1" applyAlignment="1"/>
    <xf numFmtId="1" fontId="0" fillId="3" borderId="0" xfId="19" applyNumberFormat="1" applyFont="1" applyFill="1" applyAlignment="1" applyProtection="1">
      <alignment vertical="top"/>
      <protection locked="0"/>
    </xf>
    <xf numFmtId="0" fontId="0" fillId="3" borderId="0" xfId="1" applyNumberFormat="1" applyFont="1" applyFill="1" applyAlignment="1">
      <alignment horizontal="left" vertical="top"/>
    </xf>
    <xf numFmtId="43" fontId="0" fillId="3" borderId="0" xfId="1" applyFont="1" applyFill="1" applyAlignment="1">
      <alignment vertical="top"/>
    </xf>
    <xf numFmtId="15" fontId="0" fillId="3" borderId="0" xfId="0" applyNumberFormat="1" applyFont="1" applyFill="1" applyAlignment="1"/>
    <xf numFmtId="1" fontId="0" fillId="3" borderId="0" xfId="16" applyNumberFormat="1" applyFont="1" applyFill="1" applyAlignment="1" applyProtection="1">
      <alignment vertical="top"/>
      <protection locked="0"/>
    </xf>
    <xf numFmtId="168" fontId="5" fillId="3" borderId="0" xfId="1" applyNumberFormat="1" applyFont="1" applyFill="1" applyAlignment="1">
      <alignment vertical="top"/>
    </xf>
    <xf numFmtId="11" fontId="5" fillId="3" borderId="0" xfId="0" applyNumberFormat="1" applyFont="1" applyFill="1" applyAlignment="1">
      <alignment vertical="top"/>
    </xf>
    <xf numFmtId="0" fontId="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0" fontId="0" fillId="3" borderId="0" xfId="0" applyFont="1" applyFill="1" applyBorder="1"/>
    <xf numFmtId="49" fontId="2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/>
    </xf>
    <xf numFmtId="43" fontId="0" fillId="3" borderId="0" xfId="0" applyNumberFormat="1" applyFill="1"/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" fillId="0" borderId="2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169" fontId="0" fillId="3" borderId="0" xfId="0" applyNumberFormat="1" applyFill="1" applyBorder="1"/>
  </cellXfs>
  <cellStyles count="47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4" xfId="38"/>
    <cellStyle name="Normal" xfId="0" builtinId="0"/>
    <cellStyle name="Normal 10" xfId="36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9" xfId="6"/>
    <cellStyle name="Normal 140" xfId="10"/>
    <cellStyle name="Normal 142" xfId="9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2" xfId="14"/>
    <cellStyle name="Normal 63 2" xfId="19"/>
    <cellStyle name="Normal 63 2 2 2" xfId="32"/>
    <cellStyle name="Normal 65 2" xfId="5"/>
    <cellStyle name="Normal 65 2 2" xfId="29"/>
    <cellStyle name="Normal 65 2 2 2" xfId="34"/>
    <cellStyle name="Normal 74" xfId="26"/>
    <cellStyle name="Normal 75 14 2" xfId="41"/>
    <cellStyle name="Normal 77" xfId="40"/>
    <cellStyle name="Normal 77 10" xfId="46"/>
    <cellStyle name="Normal 78" xfId="24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9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showGridLines="0" view="pageLayout" topLeftCell="A80" zoomScale="110" zoomScalePageLayoutView="110" workbookViewId="0">
      <selection activeCell="E89" sqref="E89"/>
    </sheetView>
  </sheetViews>
  <sheetFormatPr defaultColWidth="8.88671875" defaultRowHeight="13.8"/>
  <cols>
    <col min="1" max="1" width="1" style="1" customWidth="1"/>
    <col min="2" max="2" width="14.44140625" style="1" customWidth="1"/>
    <col min="3" max="3" width="3.109375" style="1" customWidth="1"/>
    <col min="4" max="4" width="14" style="1" customWidth="1"/>
    <col min="5" max="5" width="13.55468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>
      <c r="A1" s="21"/>
      <c r="B1" s="21"/>
      <c r="C1" s="401" t="s">
        <v>69</v>
      </c>
      <c r="D1" s="401"/>
      <c r="E1" s="401"/>
      <c r="F1" s="401"/>
      <c r="G1" s="401"/>
      <c r="H1" s="401"/>
      <c r="I1" s="21"/>
    </row>
    <row r="2" spans="1:9">
      <c r="A2" s="21"/>
      <c r="B2" s="21"/>
      <c r="C2" s="21"/>
      <c r="D2" s="21"/>
      <c r="E2" s="21"/>
      <c r="F2" s="21"/>
      <c r="G2" s="21"/>
      <c r="H2" s="21"/>
      <c r="I2" s="21"/>
    </row>
    <row r="3" spans="1:9" ht="19.5" customHeight="1">
      <c r="A3" s="29" t="s">
        <v>103</v>
      </c>
      <c r="B3" s="30"/>
      <c r="C3" s="371" t="s">
        <v>3</v>
      </c>
      <c r="D3" s="372"/>
      <c r="E3" s="31"/>
      <c r="F3" s="29" t="s">
        <v>101</v>
      </c>
      <c r="G3" s="373" t="s">
        <v>8</v>
      </c>
      <c r="H3" s="373"/>
      <c r="I3" s="32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17.25" customHeight="1">
      <c r="A5" s="384" t="s">
        <v>243</v>
      </c>
      <c r="B5" s="373"/>
      <c r="C5" s="373"/>
      <c r="D5" s="385"/>
      <c r="E5" s="31"/>
      <c r="F5" s="29" t="s">
        <v>102</v>
      </c>
      <c r="G5" s="30"/>
      <c r="H5" s="402">
        <v>2018</v>
      </c>
      <c r="I5" s="403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1" t="s">
        <v>10</v>
      </c>
      <c r="B7" s="22"/>
      <c r="C7" s="22"/>
      <c r="D7" s="22"/>
      <c r="E7" s="22"/>
      <c r="F7" s="22"/>
      <c r="G7" s="22"/>
      <c r="H7" s="22"/>
      <c r="I7" s="21"/>
    </row>
    <row r="8" spans="1:9" ht="20.25" customHeight="1">
      <c r="A8" s="21" t="s">
        <v>173</v>
      </c>
      <c r="B8" s="22"/>
      <c r="C8" s="22"/>
      <c r="D8" s="1" t="s">
        <v>213</v>
      </c>
      <c r="E8" s="22" t="s">
        <v>174</v>
      </c>
      <c r="F8" s="22" t="s">
        <v>244</v>
      </c>
      <c r="H8" s="22" t="s">
        <v>11</v>
      </c>
      <c r="I8" s="21"/>
    </row>
    <row r="9" spans="1:9">
      <c r="A9" s="21"/>
      <c r="B9" s="22"/>
      <c r="C9" s="22"/>
      <c r="D9" s="22"/>
      <c r="E9" s="22"/>
      <c r="F9" s="22"/>
      <c r="G9" s="22"/>
      <c r="H9" s="22"/>
      <c r="I9" s="21"/>
    </row>
    <row r="10" spans="1:9">
      <c r="A10" s="21"/>
      <c r="B10" s="22"/>
      <c r="C10" s="22"/>
      <c r="D10" s="22"/>
      <c r="E10" s="22" t="s">
        <v>175</v>
      </c>
      <c r="F10" s="37" t="s">
        <v>263</v>
      </c>
      <c r="G10" s="22"/>
      <c r="H10" s="38"/>
      <c r="I10" s="21"/>
    </row>
    <row r="11" spans="1:9" ht="6.75" customHeight="1" thickBot="1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18.75" customHeight="1" thickTop="1">
      <c r="A12" s="21"/>
      <c r="B12" s="22" t="s">
        <v>96</v>
      </c>
      <c r="C12" s="21"/>
      <c r="D12" s="21"/>
      <c r="E12" s="21"/>
      <c r="F12" s="21"/>
      <c r="G12" s="21"/>
      <c r="H12" s="21"/>
      <c r="I12" s="21"/>
    </row>
    <row r="13" spans="1:9" ht="18" customHeight="1">
      <c r="A13" s="21" t="s">
        <v>12</v>
      </c>
      <c r="B13" s="22"/>
      <c r="C13" s="21"/>
      <c r="D13" s="21"/>
      <c r="E13" s="34"/>
      <c r="F13" s="34"/>
      <c r="G13" s="34"/>
      <c r="H13" s="21"/>
      <c r="I13" s="21"/>
    </row>
    <row r="14" spans="1:9" ht="18.600000000000001" customHeight="1">
      <c r="A14" s="21"/>
      <c r="B14" s="374"/>
      <c r="C14" s="375"/>
      <c r="D14" s="375"/>
      <c r="E14" s="376"/>
      <c r="F14" s="381" t="s">
        <v>14</v>
      </c>
      <c r="G14" s="381"/>
      <c r="H14" s="381" t="s">
        <v>15</v>
      </c>
      <c r="I14" s="381"/>
    </row>
    <row r="15" spans="1:9" ht="18" customHeight="1">
      <c r="A15" s="21"/>
      <c r="B15" s="377" t="s">
        <v>13</v>
      </c>
      <c r="C15" s="377"/>
      <c r="D15" s="377"/>
      <c r="E15" s="377"/>
      <c r="F15" s="382">
        <v>26095</v>
      </c>
      <c r="G15" s="382"/>
      <c r="H15" s="383">
        <f>IFERROR(VLOOKUP(G3,Sheet1!G2:H6,2,FALSE)," ")</f>
        <v>193100</v>
      </c>
      <c r="I15" s="383"/>
    </row>
    <row r="16" spans="1:9" ht="27" customHeight="1">
      <c r="A16" s="21"/>
      <c r="B16" s="341" t="s">
        <v>196</v>
      </c>
      <c r="C16" s="342"/>
      <c r="D16" s="342"/>
      <c r="E16" s="343"/>
      <c r="F16" s="341">
        <v>5480</v>
      </c>
      <c r="G16" s="343"/>
      <c r="H16" s="347">
        <v>38360</v>
      </c>
      <c r="I16" s="348"/>
    </row>
    <row r="17" spans="1:12" ht="18" customHeight="1">
      <c r="A17" s="21"/>
      <c r="B17" s="344"/>
      <c r="C17" s="345"/>
      <c r="D17" s="345"/>
      <c r="E17" s="346"/>
      <c r="F17" s="344"/>
      <c r="G17" s="346"/>
      <c r="H17" s="349"/>
      <c r="I17" s="350"/>
    </row>
    <row r="18" spans="1:12" ht="23.25" customHeight="1">
      <c r="A18" s="21"/>
      <c r="B18" s="378" t="s">
        <v>197</v>
      </c>
      <c r="C18" s="379"/>
      <c r="D18" s="379"/>
      <c r="E18" s="380"/>
      <c r="F18" s="361">
        <v>5340</v>
      </c>
      <c r="G18" s="361"/>
      <c r="H18" s="361">
        <v>35671</v>
      </c>
      <c r="I18" s="361"/>
    </row>
    <row r="19" spans="1:12" ht="18" customHeight="1" thickBot="1">
      <c r="A19" s="21"/>
      <c r="B19" s="368" t="s">
        <v>72</v>
      </c>
      <c r="C19" s="369"/>
      <c r="D19" s="369"/>
      <c r="E19" s="370"/>
      <c r="F19" s="353">
        <v>5340</v>
      </c>
      <c r="G19" s="353"/>
      <c r="H19" s="353">
        <v>35671</v>
      </c>
      <c r="I19" s="353"/>
      <c r="J19" s="15"/>
    </row>
    <row r="20" spans="1:12" ht="18" customHeight="1">
      <c r="A20" s="21"/>
      <c r="B20" s="339" t="s">
        <v>91</v>
      </c>
      <c r="C20" s="340"/>
      <c r="D20" s="340"/>
      <c r="E20" s="340"/>
      <c r="F20" s="252" t="s">
        <v>211</v>
      </c>
      <c r="G20" s="253"/>
      <c r="H20" s="354"/>
      <c r="I20" s="354"/>
      <c r="J20" s="16"/>
    </row>
    <row r="21" spans="1:12" ht="18" customHeight="1">
      <c r="A21" s="21"/>
      <c r="B21" s="355" t="s">
        <v>22</v>
      </c>
      <c r="C21" s="356"/>
      <c r="D21" s="356"/>
      <c r="E21" s="357"/>
      <c r="F21" s="367"/>
      <c r="G21" s="367"/>
      <c r="H21" s="361"/>
      <c r="I21" s="361"/>
    </row>
    <row r="22" spans="1:12" ht="18" customHeight="1">
      <c r="A22" s="21"/>
      <c r="B22" s="363" t="s">
        <v>71</v>
      </c>
      <c r="C22" s="364"/>
      <c r="D22" s="364"/>
      <c r="E22" s="365"/>
      <c r="F22" s="367"/>
      <c r="G22" s="367"/>
      <c r="H22" s="361"/>
      <c r="I22" s="361"/>
    </row>
    <row r="23" spans="1:12" ht="15" customHeight="1">
      <c r="A23" s="21"/>
      <c r="B23" s="363" t="s">
        <v>73</v>
      </c>
      <c r="C23" s="364"/>
      <c r="D23" s="364"/>
      <c r="E23" s="365"/>
      <c r="F23" s="367"/>
      <c r="G23" s="367"/>
      <c r="H23" s="361"/>
      <c r="I23" s="361"/>
    </row>
    <row r="24" spans="1:12">
      <c r="A24" s="21"/>
      <c r="B24" s="21"/>
      <c r="C24" s="21"/>
      <c r="D24" s="21"/>
      <c r="E24" s="21"/>
      <c r="F24" s="21"/>
      <c r="G24" s="21"/>
      <c r="H24" s="21"/>
      <c r="I24" s="21"/>
    </row>
    <row r="25" spans="1:12">
      <c r="A25" s="21"/>
      <c r="B25" s="31" t="s">
        <v>23</v>
      </c>
      <c r="C25" s="21"/>
      <c r="D25" s="21"/>
      <c r="E25" s="21"/>
      <c r="F25" s="21"/>
      <c r="G25" s="21"/>
      <c r="H25" s="21"/>
      <c r="I25" s="21"/>
    </row>
    <row r="26" spans="1:12">
      <c r="A26" s="21"/>
      <c r="B26" s="361" t="s">
        <v>24</v>
      </c>
      <c r="C26" s="361"/>
      <c r="D26" s="352" t="s">
        <v>21</v>
      </c>
      <c r="E26" s="352"/>
      <c r="F26" s="366" t="s">
        <v>92</v>
      </c>
      <c r="G26" s="366"/>
      <c r="H26" s="352" t="s">
        <v>33</v>
      </c>
      <c r="I26" s="352"/>
      <c r="J26" s="10"/>
      <c r="K26" s="10"/>
      <c r="L26" s="10"/>
    </row>
    <row r="27" spans="1:12">
      <c r="A27" s="21"/>
      <c r="B27" s="361"/>
      <c r="C27" s="361"/>
      <c r="D27" s="120" t="s">
        <v>25</v>
      </c>
      <c r="E27" s="120" t="s">
        <v>26</v>
      </c>
      <c r="F27" s="90" t="s">
        <v>25</v>
      </c>
      <c r="G27" s="90" t="s">
        <v>26</v>
      </c>
      <c r="H27" s="120" t="s">
        <v>25</v>
      </c>
      <c r="I27" s="120" t="s">
        <v>26</v>
      </c>
      <c r="J27" s="10"/>
      <c r="K27" s="10"/>
      <c r="L27" s="10"/>
    </row>
    <row r="28" spans="1:12">
      <c r="A28" s="21"/>
      <c r="B28" s="361" t="s">
        <v>27</v>
      </c>
      <c r="C28" s="361"/>
      <c r="D28" s="20">
        <f>87+60</f>
        <v>147</v>
      </c>
      <c r="E28" s="20">
        <f>61+40</f>
        <v>101</v>
      </c>
      <c r="F28" s="256"/>
      <c r="G28" s="256"/>
      <c r="H28" s="20">
        <v>87</v>
      </c>
      <c r="I28" s="20">
        <f>1+61</f>
        <v>62</v>
      </c>
      <c r="J28" s="10"/>
      <c r="K28" s="10"/>
      <c r="L28" s="10"/>
    </row>
    <row r="29" spans="1:12">
      <c r="A29" s="21"/>
      <c r="B29" s="361" t="s">
        <v>28</v>
      </c>
      <c r="C29" s="361"/>
      <c r="D29" s="20">
        <f>1589+224</f>
        <v>1813</v>
      </c>
      <c r="E29" s="20">
        <f>1407+224</f>
        <v>1631</v>
      </c>
      <c r="F29" s="256"/>
      <c r="G29" s="256"/>
      <c r="H29" s="20">
        <f>1+1589</f>
        <v>1590</v>
      </c>
      <c r="I29" s="20">
        <v>1407</v>
      </c>
      <c r="J29" s="10"/>
      <c r="K29" s="10"/>
      <c r="L29" s="10"/>
    </row>
    <row r="30" spans="1:12">
      <c r="A30" s="21"/>
      <c r="B30" s="361" t="s">
        <v>29</v>
      </c>
      <c r="C30" s="361"/>
      <c r="D30" s="20">
        <f>7545+224+100</f>
        <v>7869</v>
      </c>
      <c r="E30" s="20">
        <f>7177+224+98</f>
        <v>7499</v>
      </c>
      <c r="F30" s="256"/>
      <c r="G30" s="256"/>
      <c r="H30" s="20">
        <f>3+7545</f>
        <v>7548</v>
      </c>
      <c r="I30" s="20">
        <f>8+7177</f>
        <v>7185</v>
      </c>
      <c r="J30" s="10"/>
      <c r="K30" s="10"/>
      <c r="L30" s="10"/>
    </row>
    <row r="31" spans="1:12">
      <c r="A31" s="21"/>
      <c r="B31" s="361" t="s">
        <v>30</v>
      </c>
      <c r="C31" s="361"/>
      <c r="D31" s="20">
        <f>6617+224+100</f>
        <v>6941</v>
      </c>
      <c r="E31" s="20">
        <f>7306+224+100</f>
        <v>7630</v>
      </c>
      <c r="F31" s="256"/>
      <c r="G31" s="256"/>
      <c r="H31" s="20">
        <f>17+6617</f>
        <v>6634</v>
      </c>
      <c r="I31" s="20">
        <f>11+7306</f>
        <v>7317</v>
      </c>
      <c r="J31" s="10"/>
      <c r="K31" s="10"/>
      <c r="L31" s="10"/>
    </row>
    <row r="32" spans="1:12">
      <c r="A32" s="21"/>
      <c r="B32" s="361" t="s">
        <v>32</v>
      </c>
      <c r="C32" s="361"/>
      <c r="D32" s="20">
        <f>1354+224</f>
        <v>1578</v>
      </c>
      <c r="E32" s="20">
        <f>944+224</f>
        <v>1168</v>
      </c>
      <c r="F32" s="256"/>
      <c r="G32" s="256"/>
      <c r="H32" s="20">
        <f>2+1354</f>
        <v>1356</v>
      </c>
      <c r="I32" s="20">
        <f>4+944</f>
        <v>948</v>
      </c>
      <c r="J32" s="10"/>
      <c r="K32" s="10"/>
      <c r="L32" s="10"/>
    </row>
    <row r="33" spans="1:12">
      <c r="A33" s="21"/>
      <c r="B33" s="361" t="s">
        <v>31</v>
      </c>
      <c r="C33" s="361"/>
      <c r="D33" s="20">
        <f>941+224</f>
        <v>1165</v>
      </c>
      <c r="E33" s="20">
        <f>594+224</f>
        <v>818</v>
      </c>
      <c r="F33" s="256"/>
      <c r="G33" s="256"/>
      <c r="H33" s="20">
        <f>1+941</f>
        <v>942</v>
      </c>
      <c r="I33" s="20">
        <f>1+594</f>
        <v>595</v>
      </c>
      <c r="J33" s="10"/>
      <c r="K33" s="10"/>
      <c r="L33" s="10"/>
    </row>
    <row r="34" spans="1:12" ht="19.5" customHeight="1">
      <c r="A34" s="21"/>
      <c r="B34" s="362" t="s">
        <v>20</v>
      </c>
      <c r="C34" s="362"/>
      <c r="D34" s="42">
        <f>SUM(D28:D33)</f>
        <v>19513</v>
      </c>
      <c r="E34" s="42">
        <f>SUM(E28:E33)</f>
        <v>18847</v>
      </c>
      <c r="F34" s="141" t="str">
        <f t="shared" ref="F34:I34" si="0">IF(SUM(F28:F33)&gt;0,(SUM(F28:F33)),"")</f>
        <v/>
      </c>
      <c r="G34" s="141" t="str">
        <f t="shared" si="0"/>
        <v/>
      </c>
      <c r="H34" s="42">
        <f t="shared" si="0"/>
        <v>18157</v>
      </c>
      <c r="I34" s="42">
        <f t="shared" si="0"/>
        <v>17514</v>
      </c>
      <c r="J34" s="54"/>
      <c r="K34" s="10"/>
      <c r="L34" s="10"/>
    </row>
    <row r="35" spans="1:12">
      <c r="A35" s="21"/>
      <c r="B35" s="21"/>
      <c r="C35" s="21"/>
      <c r="D35" s="21"/>
      <c r="E35" s="21"/>
      <c r="F35" s="21"/>
      <c r="G35" s="21"/>
      <c r="H35" s="21"/>
      <c r="I35" s="21"/>
    </row>
    <row r="36" spans="1:12">
      <c r="A36" s="21" t="s">
        <v>34</v>
      </c>
      <c r="B36" s="21"/>
      <c r="C36" s="21"/>
      <c r="D36" s="21"/>
      <c r="E36" s="21"/>
      <c r="F36" s="21"/>
      <c r="G36" s="21"/>
      <c r="H36" s="21"/>
      <c r="I36" s="21"/>
    </row>
    <row r="37" spans="1:12">
      <c r="A37" s="21"/>
      <c r="B37" s="22" t="s">
        <v>38</v>
      </c>
      <c r="C37" s="21"/>
      <c r="D37" s="21"/>
      <c r="E37" s="21"/>
      <c r="F37" s="21"/>
      <c r="G37" s="21"/>
      <c r="H37" s="21"/>
      <c r="I37" s="21"/>
    </row>
    <row r="38" spans="1:12" ht="25.2">
      <c r="A38" s="21"/>
      <c r="B38" s="358"/>
      <c r="C38" s="359"/>
      <c r="D38" s="359"/>
      <c r="E38" s="360"/>
      <c r="F38" s="72" t="s">
        <v>36</v>
      </c>
      <c r="G38" s="72" t="s">
        <v>37</v>
      </c>
      <c r="H38" s="74" t="s">
        <v>148</v>
      </c>
      <c r="I38" s="74" t="s">
        <v>93</v>
      </c>
    </row>
    <row r="39" spans="1:12">
      <c r="A39" s="21"/>
      <c r="B39" s="358" t="s">
        <v>39</v>
      </c>
      <c r="C39" s="359"/>
      <c r="D39" s="359"/>
      <c r="E39" s="360"/>
      <c r="F39" s="78">
        <v>2</v>
      </c>
      <c r="G39" s="78">
        <v>1</v>
      </c>
      <c r="H39" s="78">
        <v>1</v>
      </c>
      <c r="I39" s="78">
        <v>2</v>
      </c>
      <c r="J39" s="14"/>
    </row>
    <row r="40" spans="1:12">
      <c r="A40" s="21"/>
      <c r="B40" s="358" t="s">
        <v>40</v>
      </c>
      <c r="C40" s="359"/>
      <c r="D40" s="359"/>
      <c r="E40" s="360"/>
      <c r="F40" s="78">
        <v>3</v>
      </c>
      <c r="G40" s="78">
        <v>0</v>
      </c>
      <c r="H40" s="78">
        <v>0</v>
      </c>
      <c r="I40" s="78">
        <v>3</v>
      </c>
      <c r="J40" s="14"/>
    </row>
    <row r="41" spans="1:12">
      <c r="A41" s="21"/>
      <c r="B41" s="358" t="s">
        <v>74</v>
      </c>
      <c r="C41" s="359"/>
      <c r="D41" s="359"/>
      <c r="E41" s="360"/>
      <c r="F41" s="78">
        <v>5</v>
      </c>
      <c r="G41" s="78">
        <v>0</v>
      </c>
      <c r="H41" s="78">
        <v>3</v>
      </c>
      <c r="I41" s="78">
        <v>2</v>
      </c>
      <c r="J41" s="14"/>
    </row>
    <row r="42" spans="1:12">
      <c r="A42" s="21"/>
      <c r="B42" s="358" t="s">
        <v>41</v>
      </c>
      <c r="C42" s="359"/>
      <c r="D42" s="359"/>
      <c r="E42" s="360"/>
      <c r="F42" s="78">
        <v>0</v>
      </c>
      <c r="G42" s="78">
        <v>0</v>
      </c>
      <c r="H42" s="78">
        <v>0</v>
      </c>
      <c r="I42" s="78">
        <v>0</v>
      </c>
      <c r="J42" s="14"/>
    </row>
    <row r="43" spans="1:12">
      <c r="A43" s="21"/>
      <c r="B43" s="387" t="s">
        <v>42</v>
      </c>
      <c r="C43" s="387"/>
      <c r="D43" s="387"/>
      <c r="E43" s="387"/>
      <c r="F43" s="78">
        <v>5</v>
      </c>
      <c r="G43" s="78">
        <v>0</v>
      </c>
      <c r="H43" s="78">
        <v>1</v>
      </c>
      <c r="I43" s="78">
        <v>2</v>
      </c>
      <c r="J43" s="14"/>
    </row>
    <row r="44" spans="1:12">
      <c r="A44" s="21"/>
      <c r="B44" s="35"/>
      <c r="C44" s="35"/>
      <c r="D44" s="35"/>
      <c r="E44" s="35"/>
      <c r="F44" s="35"/>
      <c r="G44" s="35"/>
      <c r="H44" s="34"/>
      <c r="I44" s="34"/>
    </row>
    <row r="45" spans="1:12">
      <c r="A45" s="122" t="s">
        <v>43</v>
      </c>
      <c r="B45" s="123"/>
      <c r="C45" s="123"/>
      <c r="D45" s="123"/>
      <c r="E45" s="34"/>
      <c r="F45" s="34"/>
      <c r="G45" s="34"/>
      <c r="H45" s="34"/>
      <c r="I45" s="34"/>
    </row>
    <row r="46" spans="1:12">
      <c r="A46" s="21"/>
      <c r="B46" s="21"/>
      <c r="C46" s="21"/>
      <c r="D46" s="21"/>
      <c r="E46" s="21"/>
      <c r="F46" s="21"/>
      <c r="G46" s="21"/>
      <c r="H46" s="34"/>
      <c r="I46" s="34"/>
    </row>
    <row r="47" spans="1:12">
      <c r="A47" s="21"/>
      <c r="B47" s="79" t="s">
        <v>44</v>
      </c>
      <c r="C47" s="79"/>
      <c r="D47" s="34"/>
      <c r="E47" s="34"/>
      <c r="F47" s="34"/>
      <c r="G47" s="34"/>
      <c r="H47" s="21"/>
      <c r="I47" s="21"/>
    </row>
    <row r="48" spans="1:12">
      <c r="A48" s="21"/>
      <c r="B48" s="22" t="s">
        <v>51</v>
      </c>
      <c r="C48" s="22"/>
      <c r="D48" s="21"/>
      <c r="E48" s="21"/>
      <c r="F48" s="21"/>
      <c r="G48" s="21"/>
      <c r="H48" s="21"/>
      <c r="I48" s="21"/>
    </row>
    <row r="49" spans="1:10">
      <c r="A49" s="21"/>
      <c r="B49" s="361" t="s">
        <v>47</v>
      </c>
      <c r="C49" s="361"/>
      <c r="D49" s="361"/>
      <c r="E49" s="352" t="s">
        <v>25</v>
      </c>
      <c r="F49" s="352"/>
      <c r="G49" s="388" t="s">
        <v>26</v>
      </c>
      <c r="H49" s="389"/>
      <c r="I49" s="390"/>
      <c r="J49" s="36"/>
    </row>
    <row r="50" spans="1:10" ht="25.2">
      <c r="A50" s="21"/>
      <c r="B50" s="361"/>
      <c r="C50" s="361"/>
      <c r="D50" s="361"/>
      <c r="E50" s="72" t="s">
        <v>45</v>
      </c>
      <c r="F50" s="74" t="s">
        <v>46</v>
      </c>
      <c r="G50" s="72" t="s">
        <v>45</v>
      </c>
      <c r="H50" s="74" t="s">
        <v>94</v>
      </c>
      <c r="I50" s="74" t="s">
        <v>46</v>
      </c>
      <c r="J50" s="36"/>
    </row>
    <row r="51" spans="1:10">
      <c r="A51" s="21"/>
      <c r="B51" s="361" t="s">
        <v>21</v>
      </c>
      <c r="C51" s="361"/>
      <c r="D51" s="361"/>
      <c r="E51" s="80">
        <v>26</v>
      </c>
      <c r="F51" s="80">
        <v>8</v>
      </c>
      <c r="G51" s="80">
        <v>42</v>
      </c>
      <c r="H51" s="81">
        <v>3</v>
      </c>
      <c r="I51" s="80">
        <v>8</v>
      </c>
      <c r="J51" s="36"/>
    </row>
    <row r="52" spans="1:10">
      <c r="A52" s="21"/>
      <c r="B52" s="361" t="s">
        <v>92</v>
      </c>
      <c r="C52" s="361"/>
      <c r="D52" s="361"/>
      <c r="E52" s="80">
        <v>0</v>
      </c>
      <c r="F52" s="80">
        <v>0</v>
      </c>
      <c r="G52" s="80">
        <v>0</v>
      </c>
      <c r="H52" s="80">
        <f>-H520</f>
        <v>0</v>
      </c>
      <c r="I52" s="80">
        <v>0</v>
      </c>
      <c r="J52" s="36"/>
    </row>
    <row r="53" spans="1:10">
      <c r="A53" s="21"/>
      <c r="B53" s="21"/>
      <c r="C53" s="21"/>
      <c r="D53" s="21"/>
      <c r="E53" s="21"/>
      <c r="F53" s="21"/>
      <c r="G53" s="21"/>
      <c r="H53" s="21"/>
      <c r="I53" s="21"/>
    </row>
    <row r="54" spans="1:10">
      <c r="A54" s="21"/>
      <c r="B54" s="21" t="s">
        <v>52</v>
      </c>
      <c r="C54" s="21"/>
      <c r="D54" s="21"/>
      <c r="E54" s="21"/>
      <c r="F54" s="21"/>
      <c r="G54" s="21"/>
      <c r="H54" s="21"/>
      <c r="I54" s="21"/>
    </row>
    <row r="55" spans="1:10">
      <c r="A55" s="21"/>
      <c r="B55" s="361" t="s">
        <v>47</v>
      </c>
      <c r="C55" s="361"/>
      <c r="D55" s="361"/>
      <c r="E55" s="352" t="s">
        <v>25</v>
      </c>
      <c r="F55" s="352"/>
      <c r="G55" s="388" t="s">
        <v>26</v>
      </c>
      <c r="H55" s="389"/>
      <c r="I55" s="390"/>
      <c r="J55" s="36"/>
    </row>
    <row r="56" spans="1:10" ht="25.2">
      <c r="A56" s="21"/>
      <c r="B56" s="361"/>
      <c r="C56" s="361"/>
      <c r="D56" s="361"/>
      <c r="E56" s="72" t="s">
        <v>45</v>
      </c>
      <c r="F56" s="74" t="s">
        <v>46</v>
      </c>
      <c r="G56" s="72" t="s">
        <v>45</v>
      </c>
      <c r="H56" s="74" t="s">
        <v>94</v>
      </c>
      <c r="I56" s="74" t="s">
        <v>46</v>
      </c>
      <c r="J56" s="36"/>
    </row>
    <row r="57" spans="1:10">
      <c r="A57" s="21"/>
      <c r="B57" s="361" t="s">
        <v>21</v>
      </c>
      <c r="C57" s="361"/>
      <c r="D57" s="361"/>
      <c r="E57" s="80">
        <v>1</v>
      </c>
      <c r="F57" s="80">
        <v>0</v>
      </c>
      <c r="G57" s="80">
        <v>0</v>
      </c>
      <c r="H57" s="80">
        <v>1</v>
      </c>
      <c r="I57" s="80">
        <v>1</v>
      </c>
      <c r="J57" s="36"/>
    </row>
    <row r="58" spans="1:10">
      <c r="A58" s="21"/>
      <c r="B58" s="361" t="s">
        <v>92</v>
      </c>
      <c r="C58" s="361"/>
      <c r="D58" s="361"/>
      <c r="E58" s="120">
        <v>2</v>
      </c>
      <c r="F58" s="120">
        <v>8</v>
      </c>
      <c r="G58" s="120">
        <v>5</v>
      </c>
      <c r="H58" s="120">
        <v>13</v>
      </c>
      <c r="I58" s="120">
        <v>5</v>
      </c>
      <c r="J58" s="36"/>
    </row>
    <row r="59" spans="1:10">
      <c r="A59" s="21"/>
      <c r="B59" s="21"/>
      <c r="C59" s="21"/>
      <c r="D59" s="21"/>
      <c r="E59" s="21"/>
      <c r="F59" s="21"/>
      <c r="G59" s="21"/>
      <c r="H59" s="21"/>
      <c r="I59" s="21"/>
    </row>
    <row r="60" spans="1:10">
      <c r="A60" s="21"/>
      <c r="B60" s="21" t="s">
        <v>53</v>
      </c>
      <c r="C60" s="21"/>
      <c r="D60" s="21"/>
      <c r="E60" s="21"/>
      <c r="F60" s="21"/>
      <c r="G60" s="21"/>
      <c r="H60" s="21"/>
      <c r="I60" s="21"/>
    </row>
    <row r="61" spans="1:10">
      <c r="A61" s="21"/>
      <c r="B61" s="361" t="s">
        <v>47</v>
      </c>
      <c r="C61" s="361"/>
      <c r="D61" s="361"/>
      <c r="E61" s="352" t="s">
        <v>25</v>
      </c>
      <c r="F61" s="352"/>
      <c r="G61" s="388" t="s">
        <v>26</v>
      </c>
      <c r="H61" s="389"/>
      <c r="I61" s="390"/>
    </row>
    <row r="62" spans="1:10" ht="20.25" customHeight="1">
      <c r="A62" s="21"/>
      <c r="B62" s="361"/>
      <c r="C62" s="361"/>
      <c r="D62" s="361"/>
      <c r="E62" s="72" t="s">
        <v>45</v>
      </c>
      <c r="F62" s="74" t="s">
        <v>46</v>
      </c>
      <c r="G62" s="72" t="s">
        <v>45</v>
      </c>
      <c r="H62" s="74" t="s">
        <v>94</v>
      </c>
      <c r="I62" s="74" t="s">
        <v>46</v>
      </c>
    </row>
    <row r="63" spans="1:10">
      <c r="A63" s="21"/>
      <c r="B63" s="386" t="s">
        <v>21</v>
      </c>
      <c r="C63" s="386"/>
      <c r="D63" s="386"/>
      <c r="E63" s="80">
        <v>27</v>
      </c>
      <c r="F63" s="80">
        <v>8</v>
      </c>
      <c r="G63" s="80">
        <v>42</v>
      </c>
      <c r="H63" s="81">
        <v>4</v>
      </c>
      <c r="I63" s="80">
        <v>9</v>
      </c>
    </row>
    <row r="64" spans="1:10">
      <c r="A64" s="21"/>
      <c r="B64" s="386" t="s">
        <v>92</v>
      </c>
      <c r="C64" s="386"/>
      <c r="D64" s="386"/>
      <c r="E64" s="80">
        <v>2</v>
      </c>
      <c r="F64" s="80">
        <v>8</v>
      </c>
      <c r="G64" s="80">
        <v>5</v>
      </c>
      <c r="H64" s="80">
        <v>13</v>
      </c>
      <c r="I64" s="80">
        <v>5</v>
      </c>
    </row>
    <row r="65" spans="1:9">
      <c r="A65" s="21"/>
      <c r="B65" s="21"/>
      <c r="C65" s="21"/>
      <c r="D65" s="21"/>
      <c r="E65" s="21"/>
      <c r="F65" s="21"/>
      <c r="G65" s="21"/>
      <c r="H65" s="21"/>
      <c r="I65" s="21"/>
    </row>
    <row r="66" spans="1:9">
      <c r="A66" s="21"/>
      <c r="B66" s="21" t="s">
        <v>48</v>
      </c>
      <c r="C66" s="21"/>
      <c r="D66" s="21"/>
      <c r="E66" s="21"/>
      <c r="F66" s="21"/>
      <c r="G66" s="21"/>
      <c r="H66" s="21"/>
      <c r="I66" s="21"/>
    </row>
    <row r="67" spans="1:9">
      <c r="A67" s="21"/>
      <c r="B67" s="22" t="s">
        <v>104</v>
      </c>
      <c r="C67" s="21"/>
      <c r="D67" s="21"/>
      <c r="E67" s="21"/>
      <c r="F67" s="21"/>
      <c r="G67" s="21"/>
      <c r="H67" s="21"/>
      <c r="I67" s="21"/>
    </row>
    <row r="68" spans="1:9">
      <c r="A68" s="21"/>
      <c r="B68" s="361" t="s">
        <v>75</v>
      </c>
      <c r="C68" s="361"/>
      <c r="D68" s="361"/>
      <c r="E68" s="352" t="s">
        <v>49</v>
      </c>
      <c r="F68" s="352"/>
      <c r="G68" s="352" t="s">
        <v>50</v>
      </c>
      <c r="H68" s="352"/>
      <c r="I68" s="22"/>
    </row>
    <row r="69" spans="1:9" ht="25.2">
      <c r="A69" s="21"/>
      <c r="B69" s="361"/>
      <c r="C69" s="361"/>
      <c r="D69" s="361"/>
      <c r="E69" s="82" t="s">
        <v>21</v>
      </c>
      <c r="F69" s="82" t="s">
        <v>92</v>
      </c>
      <c r="G69" s="82" t="s">
        <v>21</v>
      </c>
      <c r="H69" s="82" t="s">
        <v>92</v>
      </c>
      <c r="I69" s="22"/>
    </row>
    <row r="70" spans="1:9">
      <c r="A70" s="21"/>
      <c r="B70" s="392" t="s">
        <v>214</v>
      </c>
      <c r="C70" s="393"/>
      <c r="D70" s="393"/>
      <c r="E70" s="255">
        <v>55</v>
      </c>
      <c r="F70" s="255"/>
      <c r="G70" s="255">
        <v>0</v>
      </c>
      <c r="H70" s="260">
        <v>2</v>
      </c>
      <c r="I70" s="22"/>
    </row>
    <row r="71" spans="1:9">
      <c r="A71" s="21"/>
      <c r="B71" s="391" t="s">
        <v>191</v>
      </c>
      <c r="C71" s="391"/>
      <c r="D71" s="391"/>
      <c r="E71" s="255">
        <v>3</v>
      </c>
      <c r="F71" s="255"/>
      <c r="G71" s="255">
        <v>0</v>
      </c>
      <c r="H71" s="260">
        <v>7</v>
      </c>
      <c r="I71" s="22"/>
    </row>
    <row r="72" spans="1:9">
      <c r="A72" s="21"/>
      <c r="B72" s="391" t="s">
        <v>215</v>
      </c>
      <c r="C72" s="391"/>
      <c r="D72" s="391"/>
      <c r="E72" s="255">
        <v>0</v>
      </c>
      <c r="F72" s="255"/>
      <c r="G72" s="255">
        <v>1</v>
      </c>
      <c r="H72" s="260">
        <v>5</v>
      </c>
      <c r="I72" s="22"/>
    </row>
    <row r="73" spans="1:9">
      <c r="A73" s="21"/>
      <c r="B73" s="391" t="s">
        <v>216</v>
      </c>
      <c r="C73" s="391"/>
      <c r="D73" s="391"/>
      <c r="E73" s="91">
        <v>0</v>
      </c>
      <c r="F73" s="255"/>
      <c r="G73" s="255">
        <v>0</v>
      </c>
      <c r="H73" s="260">
        <v>1</v>
      </c>
      <c r="I73" s="22"/>
    </row>
    <row r="74" spans="1:9">
      <c r="A74" s="21"/>
      <c r="B74" s="391" t="s">
        <v>217</v>
      </c>
      <c r="C74" s="391"/>
      <c r="D74" s="391"/>
      <c r="E74" s="92">
        <v>5</v>
      </c>
      <c r="F74" s="255"/>
      <c r="G74" s="255">
        <v>1</v>
      </c>
      <c r="H74" s="260">
        <v>0</v>
      </c>
      <c r="I74" s="22"/>
    </row>
    <row r="75" spans="1:9">
      <c r="A75" s="21"/>
      <c r="B75" s="391" t="s">
        <v>218</v>
      </c>
      <c r="C75" s="391"/>
      <c r="D75" s="391"/>
      <c r="E75" s="255">
        <v>1</v>
      </c>
      <c r="F75" s="255"/>
      <c r="G75" s="255">
        <v>0</v>
      </c>
      <c r="H75" s="260">
        <v>1</v>
      </c>
      <c r="I75" s="22"/>
    </row>
    <row r="76" spans="1:9">
      <c r="A76" s="21"/>
      <c r="B76" s="391" t="s">
        <v>264</v>
      </c>
      <c r="C76" s="391"/>
      <c r="D76" s="391"/>
      <c r="E76" s="255">
        <v>0</v>
      </c>
      <c r="F76" s="255"/>
      <c r="G76" s="255">
        <v>0</v>
      </c>
      <c r="H76" s="260">
        <v>1</v>
      </c>
      <c r="I76" s="22"/>
    </row>
    <row r="77" spans="1:9">
      <c r="A77" s="21"/>
      <c r="B77" s="391" t="s">
        <v>265</v>
      </c>
      <c r="C77" s="391"/>
      <c r="D77" s="391"/>
      <c r="E77" s="92">
        <v>3</v>
      </c>
      <c r="F77" s="255"/>
      <c r="G77" s="255">
        <v>0</v>
      </c>
      <c r="H77" s="260">
        <v>1</v>
      </c>
      <c r="I77" s="22"/>
    </row>
    <row r="78" spans="1:9">
      <c r="A78" s="21"/>
      <c r="B78" s="394" t="s">
        <v>245</v>
      </c>
      <c r="C78" s="391"/>
      <c r="D78" s="391"/>
      <c r="E78" s="255">
        <v>0</v>
      </c>
      <c r="F78" s="255"/>
      <c r="G78" s="255">
        <v>0</v>
      </c>
      <c r="H78" s="260">
        <v>1</v>
      </c>
      <c r="I78" s="22"/>
    </row>
    <row r="79" spans="1:9" ht="14.25" customHeight="1">
      <c r="A79" s="21"/>
      <c r="B79" s="394" t="s">
        <v>268</v>
      </c>
      <c r="C79" s="391"/>
      <c r="D79" s="391"/>
      <c r="E79" s="255">
        <v>1</v>
      </c>
      <c r="F79" s="255"/>
      <c r="G79" s="255">
        <v>0</v>
      </c>
      <c r="H79" s="260">
        <v>0</v>
      </c>
      <c r="I79" s="22"/>
    </row>
    <row r="80" spans="1:9">
      <c r="A80" s="21"/>
      <c r="B80" s="352" t="s">
        <v>269</v>
      </c>
      <c r="C80" s="352"/>
      <c r="D80" s="352"/>
      <c r="E80" s="254">
        <v>2</v>
      </c>
      <c r="F80" s="141"/>
      <c r="G80" s="141">
        <v>0</v>
      </c>
      <c r="H80" s="261">
        <v>0</v>
      </c>
      <c r="I80" s="22"/>
    </row>
    <row r="81" spans="1:9">
      <c r="A81" s="21"/>
      <c r="B81" s="391" t="s">
        <v>270</v>
      </c>
      <c r="C81" s="391"/>
      <c r="D81" s="391"/>
      <c r="E81" s="254">
        <v>1</v>
      </c>
      <c r="F81" s="141"/>
      <c r="G81" s="141">
        <v>0</v>
      </c>
      <c r="H81" s="261">
        <v>1</v>
      </c>
      <c r="I81" s="22"/>
    </row>
    <row r="82" spans="1:9">
      <c r="A82" s="21"/>
      <c r="B82" s="395" t="s">
        <v>156</v>
      </c>
      <c r="C82" s="396"/>
      <c r="D82" s="397"/>
      <c r="E82" s="194">
        <f>SUM(E70:E81)</f>
        <v>71</v>
      </c>
      <c r="F82" s="194">
        <f>SUM(F70:F81)</f>
        <v>0</v>
      </c>
      <c r="G82" s="194">
        <f>SUM(G72:G81)</f>
        <v>2</v>
      </c>
      <c r="H82" s="18">
        <f>SUM(H70:H81)</f>
        <v>20</v>
      </c>
      <c r="I82" s="22"/>
    </row>
    <row r="83" spans="1:9">
      <c r="A83" s="21"/>
      <c r="B83" s="22" t="s">
        <v>95</v>
      </c>
      <c r="C83" s="22"/>
      <c r="D83" s="22"/>
      <c r="E83" s="22"/>
      <c r="F83" s="22"/>
      <c r="G83" s="22"/>
      <c r="H83" s="22"/>
      <c r="I83" s="22"/>
    </row>
    <row r="84" spans="1:9">
      <c r="A84" s="21"/>
      <c r="B84" s="361" t="s">
        <v>75</v>
      </c>
      <c r="C84" s="361"/>
      <c r="D84" s="361"/>
      <c r="E84" s="352" t="s">
        <v>49</v>
      </c>
      <c r="F84" s="352"/>
      <c r="G84" s="352" t="s">
        <v>50</v>
      </c>
      <c r="H84" s="352"/>
      <c r="I84" s="22"/>
    </row>
    <row r="85" spans="1:9" ht="25.2">
      <c r="A85" s="21"/>
      <c r="B85" s="361"/>
      <c r="C85" s="361"/>
      <c r="D85" s="361"/>
      <c r="E85" s="257" t="s">
        <v>21</v>
      </c>
      <c r="F85" s="258" t="s">
        <v>92</v>
      </c>
      <c r="G85" s="257" t="s">
        <v>21</v>
      </c>
      <c r="H85" s="258" t="s">
        <v>92</v>
      </c>
      <c r="I85" s="22"/>
    </row>
    <row r="86" spans="1:9">
      <c r="A86" s="21"/>
      <c r="B86" s="338" t="s">
        <v>228</v>
      </c>
      <c r="C86" s="338"/>
      <c r="D86" s="338"/>
      <c r="E86" s="255">
        <v>0</v>
      </c>
      <c r="F86" s="255"/>
      <c r="G86" s="255"/>
      <c r="H86" s="255">
        <v>3</v>
      </c>
      <c r="I86" s="22"/>
    </row>
    <row r="87" spans="1:9">
      <c r="A87" s="21"/>
      <c r="B87" s="338" t="s">
        <v>229</v>
      </c>
      <c r="C87" s="338"/>
      <c r="D87" s="338"/>
      <c r="E87" s="255">
        <v>2</v>
      </c>
      <c r="F87" s="255"/>
      <c r="G87" s="255"/>
      <c r="H87" s="255">
        <v>1</v>
      </c>
      <c r="I87" s="22"/>
    </row>
    <row r="88" spans="1:9">
      <c r="A88" s="21"/>
      <c r="B88" s="338" t="s">
        <v>257</v>
      </c>
      <c r="C88" s="338"/>
      <c r="D88" s="338"/>
      <c r="E88" s="255">
        <v>1</v>
      </c>
      <c r="F88" s="255"/>
      <c r="G88" s="255"/>
      <c r="H88" s="255">
        <v>1</v>
      </c>
      <c r="I88" s="22"/>
    </row>
    <row r="89" spans="1:9">
      <c r="A89" s="21"/>
      <c r="B89" s="351" t="s">
        <v>258</v>
      </c>
      <c r="C89" s="338"/>
      <c r="D89" s="338"/>
      <c r="E89" s="255">
        <v>3</v>
      </c>
      <c r="F89" s="255"/>
      <c r="G89" s="255"/>
      <c r="H89" s="255">
        <v>1</v>
      </c>
      <c r="I89" s="22"/>
    </row>
    <row r="90" spans="1:9">
      <c r="A90" s="21"/>
      <c r="B90" s="338" t="s">
        <v>267</v>
      </c>
      <c r="C90" s="338"/>
      <c r="D90" s="338"/>
      <c r="E90" s="255">
        <v>1</v>
      </c>
      <c r="F90" s="255"/>
      <c r="G90" s="255"/>
      <c r="H90" s="255">
        <v>3</v>
      </c>
      <c r="I90" s="22"/>
    </row>
    <row r="91" spans="1:9">
      <c r="A91" s="21"/>
      <c r="B91" s="338" t="s">
        <v>266</v>
      </c>
      <c r="C91" s="338"/>
      <c r="D91" s="338"/>
      <c r="E91" s="92">
        <v>4</v>
      </c>
      <c r="F91" s="255"/>
      <c r="G91" s="255">
        <v>1</v>
      </c>
      <c r="H91" s="255">
        <v>3</v>
      </c>
      <c r="I91" s="22"/>
    </row>
    <row r="92" spans="1:9">
      <c r="A92" s="21"/>
      <c r="B92" s="338" t="s">
        <v>256</v>
      </c>
      <c r="C92" s="338"/>
      <c r="D92" s="338"/>
      <c r="E92" s="91">
        <v>1</v>
      </c>
      <c r="F92" s="255"/>
      <c r="G92" s="255"/>
      <c r="H92" s="255"/>
      <c r="I92" s="22"/>
    </row>
    <row r="93" spans="1:9">
      <c r="A93" s="21"/>
      <c r="B93" s="352" t="s">
        <v>271</v>
      </c>
      <c r="C93" s="352"/>
      <c r="D93" s="352"/>
      <c r="E93" s="255">
        <v>4</v>
      </c>
      <c r="F93" s="255"/>
      <c r="G93" s="255"/>
      <c r="H93" s="255">
        <v>1</v>
      </c>
      <c r="I93" s="22"/>
    </row>
    <row r="94" spans="1:9">
      <c r="A94" s="21"/>
      <c r="B94" s="337" t="s">
        <v>156</v>
      </c>
      <c r="C94" s="337"/>
      <c r="D94" s="337"/>
      <c r="E94" s="91">
        <f>SUM(E86:E93)</f>
        <v>16</v>
      </c>
      <c r="F94" s="255">
        <f>SUM(F86:F93)</f>
        <v>0</v>
      </c>
      <c r="G94" s="255">
        <f>SUM(G86:G93)</f>
        <v>1</v>
      </c>
      <c r="H94" s="255">
        <f>SUM(H86:H93)</f>
        <v>13</v>
      </c>
      <c r="I94" s="22"/>
    </row>
    <row r="95" spans="1:9">
      <c r="A95" s="21"/>
      <c r="B95" s="83" t="s">
        <v>64</v>
      </c>
      <c r="C95" s="83"/>
      <c r="D95" s="83"/>
      <c r="E95" s="259"/>
      <c r="F95" s="259"/>
      <c r="G95" s="259"/>
      <c r="H95" s="259"/>
      <c r="I95" s="22"/>
    </row>
    <row r="96" spans="1:9">
      <c r="A96" s="21"/>
      <c r="B96" s="352" t="s">
        <v>58</v>
      </c>
      <c r="C96" s="352"/>
      <c r="D96" s="352"/>
      <c r="E96" s="382" t="s">
        <v>65</v>
      </c>
      <c r="F96" s="382"/>
      <c r="G96" s="382" t="s">
        <v>66</v>
      </c>
      <c r="H96" s="382"/>
      <c r="I96" s="75" t="s">
        <v>67</v>
      </c>
    </row>
    <row r="97" spans="1:9">
      <c r="A97" s="21"/>
      <c r="B97" s="412" t="s">
        <v>49</v>
      </c>
      <c r="C97" s="412"/>
      <c r="D97" s="412"/>
      <c r="E97" s="413">
        <v>3</v>
      </c>
      <c r="F97" s="413"/>
      <c r="G97" s="413">
        <v>4</v>
      </c>
      <c r="H97" s="413"/>
      <c r="I97" s="117">
        <v>3.5</v>
      </c>
    </row>
    <row r="98" spans="1:9">
      <c r="A98" s="21"/>
      <c r="B98" s="412" t="s">
        <v>149</v>
      </c>
      <c r="C98" s="412"/>
      <c r="D98" s="412"/>
      <c r="E98" s="413">
        <v>2</v>
      </c>
      <c r="F98" s="413"/>
      <c r="G98" s="413">
        <v>3</v>
      </c>
      <c r="H98" s="413"/>
      <c r="I98" s="124">
        <v>2.5</v>
      </c>
    </row>
    <row r="99" spans="1:9">
      <c r="A99" s="21"/>
      <c r="B99" s="85"/>
      <c r="C99" s="85"/>
      <c r="D99" s="85"/>
      <c r="E99" s="84"/>
      <c r="F99" s="84"/>
      <c r="G99" s="84"/>
      <c r="H99" s="84"/>
      <c r="I99" s="86"/>
    </row>
    <row r="100" spans="1:9">
      <c r="A100" s="21"/>
      <c r="B100" s="85"/>
      <c r="C100" s="85"/>
      <c r="D100" s="85"/>
      <c r="E100" s="84"/>
      <c r="F100" s="84"/>
      <c r="G100" s="84"/>
      <c r="H100" s="84"/>
      <c r="I100" s="86"/>
    </row>
    <row r="101" spans="1:9">
      <c r="A101" s="21"/>
      <c r="B101" s="85"/>
      <c r="C101" s="85"/>
      <c r="D101" s="85"/>
      <c r="E101" s="84"/>
      <c r="F101" s="84"/>
      <c r="G101" s="84"/>
      <c r="H101" s="84"/>
      <c r="I101" s="86"/>
    </row>
    <row r="102" spans="1:9">
      <c r="A102" s="21"/>
      <c r="B102" s="85"/>
      <c r="C102" s="85"/>
      <c r="D102" s="85"/>
      <c r="E102" s="84"/>
      <c r="F102" s="84"/>
      <c r="G102" s="84"/>
      <c r="H102" s="84"/>
      <c r="I102" s="86"/>
    </row>
    <row r="103" spans="1:9">
      <c r="A103" s="21"/>
      <c r="B103" s="85"/>
      <c r="C103" s="85"/>
      <c r="D103" s="85"/>
      <c r="E103" s="84"/>
      <c r="F103" s="84"/>
      <c r="G103" s="84"/>
      <c r="H103" s="84"/>
      <c r="I103" s="86"/>
    </row>
    <row r="104" spans="1:9">
      <c r="A104" s="21"/>
      <c r="B104" s="85"/>
      <c r="C104" s="85"/>
      <c r="D104" s="85"/>
      <c r="E104" s="84"/>
      <c r="F104" s="84"/>
      <c r="G104" s="84"/>
      <c r="H104" s="84"/>
      <c r="I104" s="86"/>
    </row>
    <row r="105" spans="1:9">
      <c r="B105" s="87"/>
      <c r="C105" s="87"/>
      <c r="D105" s="87"/>
      <c r="E105" s="88"/>
      <c r="F105" s="88"/>
      <c r="G105" s="88"/>
      <c r="H105" s="88"/>
      <c r="I105" s="55"/>
    </row>
    <row r="106" spans="1:9">
      <c r="B106" s="87"/>
      <c r="C106" s="87"/>
      <c r="D106" s="87"/>
      <c r="E106" s="88"/>
      <c r="F106" s="88"/>
      <c r="G106" s="88"/>
      <c r="H106" s="88"/>
      <c r="I106" s="55"/>
    </row>
    <row r="107" spans="1:9">
      <c r="B107" s="87"/>
      <c r="C107" s="87"/>
      <c r="D107" s="87"/>
      <c r="E107" s="88"/>
      <c r="F107" s="88"/>
      <c r="G107" s="88"/>
      <c r="H107" s="88"/>
      <c r="I107" s="55"/>
    </row>
    <row r="108" spans="1:9">
      <c r="B108" s="87"/>
      <c r="C108" s="87"/>
      <c r="D108" s="87"/>
      <c r="E108" s="88"/>
      <c r="F108" s="88"/>
      <c r="G108" s="88"/>
      <c r="H108" s="88"/>
      <c r="I108" s="55"/>
    </row>
    <row r="109" spans="1:9">
      <c r="B109" s="36"/>
      <c r="C109" s="36"/>
      <c r="D109" s="36"/>
      <c r="E109" s="36"/>
      <c r="F109" s="36"/>
      <c r="G109" s="36"/>
      <c r="H109" s="36"/>
      <c r="I109" s="81"/>
    </row>
    <row r="110" spans="1:9">
      <c r="A110" s="21" t="s">
        <v>54</v>
      </c>
      <c r="B110" s="22"/>
      <c r="C110" s="22"/>
      <c r="D110" s="22"/>
      <c r="E110" s="22"/>
      <c r="F110" s="22"/>
      <c r="G110" s="22"/>
      <c r="H110" s="22"/>
      <c r="I110" s="22"/>
    </row>
    <row r="111" spans="1:9">
      <c r="A111" s="22"/>
      <c r="B111" s="361" t="s">
        <v>58</v>
      </c>
      <c r="C111" s="361"/>
      <c r="D111" s="352" t="s">
        <v>45</v>
      </c>
      <c r="E111" s="352"/>
      <c r="F111" s="352" t="s">
        <v>46</v>
      </c>
      <c r="G111" s="352"/>
      <c r="H111" s="352" t="s">
        <v>20</v>
      </c>
      <c r="I111" s="352"/>
    </row>
    <row r="112" spans="1:9">
      <c r="A112" s="22"/>
      <c r="B112" s="361"/>
      <c r="C112" s="361"/>
      <c r="D112" s="72" t="s">
        <v>55</v>
      </c>
      <c r="E112" s="72" t="s">
        <v>56</v>
      </c>
      <c r="F112" s="72" t="s">
        <v>55</v>
      </c>
      <c r="G112" s="72" t="s">
        <v>56</v>
      </c>
      <c r="H112" s="72" t="s">
        <v>55</v>
      </c>
      <c r="I112" s="72" t="s">
        <v>56</v>
      </c>
    </row>
    <row r="113" spans="1:9">
      <c r="A113" s="22"/>
      <c r="B113" s="386" t="s">
        <v>57</v>
      </c>
      <c r="C113" s="386"/>
      <c r="D113" s="128">
        <v>71</v>
      </c>
      <c r="E113" s="136">
        <v>746296</v>
      </c>
      <c r="F113" s="135">
        <v>16</v>
      </c>
      <c r="G113" s="136">
        <v>118433</v>
      </c>
      <c r="H113" s="135">
        <v>87</v>
      </c>
      <c r="I113" s="136">
        <v>864729</v>
      </c>
    </row>
    <row r="114" spans="1:9">
      <c r="A114" s="22"/>
      <c r="B114" s="386" t="s">
        <v>35</v>
      </c>
      <c r="C114" s="386"/>
      <c r="D114" s="116">
        <v>22</v>
      </c>
      <c r="E114" s="137">
        <v>394691</v>
      </c>
      <c r="F114" s="128">
        <v>36</v>
      </c>
      <c r="G114" s="138">
        <v>206464</v>
      </c>
      <c r="H114" s="135">
        <v>36</v>
      </c>
      <c r="I114" s="137">
        <v>601155</v>
      </c>
    </row>
    <row r="115" spans="1:9">
      <c r="A115" s="22"/>
      <c r="B115" s="22"/>
      <c r="C115" s="22"/>
      <c r="D115" s="23"/>
      <c r="E115" s="22"/>
      <c r="F115" s="22"/>
      <c r="G115" s="22"/>
      <c r="H115" s="24"/>
      <c r="I115" s="24"/>
    </row>
    <row r="116" spans="1:9">
      <c r="A116" s="21" t="s">
        <v>59</v>
      </c>
      <c r="B116" s="22"/>
      <c r="C116" s="22"/>
      <c r="D116" s="22"/>
      <c r="E116" s="22"/>
      <c r="F116" s="22"/>
      <c r="G116" s="22"/>
      <c r="H116" s="24"/>
      <c r="I116" s="24"/>
    </row>
    <row r="117" spans="1:9" ht="25.8">
      <c r="A117" s="22"/>
      <c r="B117" s="121" t="s">
        <v>58</v>
      </c>
      <c r="C117" s="73"/>
      <c r="D117" s="74" t="s">
        <v>60</v>
      </c>
      <c r="E117" s="404" t="s">
        <v>61</v>
      </c>
      <c r="F117" s="404"/>
      <c r="G117" s="27" t="s">
        <v>62</v>
      </c>
      <c r="H117" s="405" t="s">
        <v>63</v>
      </c>
      <c r="I117" s="406"/>
    </row>
    <row r="118" spans="1:9" ht="14.25" customHeight="1">
      <c r="A118" s="22"/>
      <c r="B118" s="409" t="s">
        <v>57</v>
      </c>
      <c r="C118" s="410"/>
      <c r="D118" s="139">
        <v>87</v>
      </c>
      <c r="E118" s="407">
        <v>864729</v>
      </c>
      <c r="F118" s="408"/>
      <c r="G118" s="116">
        <v>87</v>
      </c>
      <c r="H118" s="411" t="s">
        <v>272</v>
      </c>
      <c r="I118" s="411"/>
    </row>
    <row r="119" spans="1:9">
      <c r="A119" s="22"/>
      <c r="B119" s="409" t="s">
        <v>35</v>
      </c>
      <c r="C119" s="410"/>
      <c r="D119" s="139">
        <v>36</v>
      </c>
      <c r="E119" s="407">
        <v>601155</v>
      </c>
      <c r="F119" s="408"/>
      <c r="G119" s="116">
        <v>36</v>
      </c>
      <c r="H119" s="411" t="s">
        <v>272</v>
      </c>
      <c r="I119" s="411"/>
    </row>
    <row r="120" spans="1:9">
      <c r="B120" s="22"/>
      <c r="C120" s="22"/>
      <c r="D120" s="22"/>
      <c r="E120" s="22"/>
      <c r="F120" s="22"/>
      <c r="G120" s="22"/>
      <c r="H120" s="22"/>
      <c r="I120" s="22"/>
    </row>
    <row r="121" spans="1:9">
      <c r="B121" s="36"/>
      <c r="C121" s="36"/>
      <c r="D121" s="36"/>
      <c r="E121" s="36"/>
      <c r="F121" s="36"/>
      <c r="G121" s="36"/>
      <c r="H121" s="36"/>
      <c r="I121" s="36"/>
    </row>
    <row r="122" spans="1:9">
      <c r="B122" s="22"/>
      <c r="C122" s="22"/>
      <c r="D122" s="22"/>
      <c r="E122" s="22"/>
      <c r="F122" s="22"/>
      <c r="G122" s="22"/>
      <c r="H122" s="36"/>
      <c r="I122" s="36"/>
    </row>
    <row r="123" spans="1:9">
      <c r="A123" s="21" t="s">
        <v>68</v>
      </c>
      <c r="B123" s="89"/>
      <c r="C123" s="22"/>
      <c r="D123" s="22"/>
      <c r="E123" s="22"/>
      <c r="F123" s="22"/>
      <c r="G123" s="22"/>
      <c r="H123" s="36"/>
      <c r="I123" s="36"/>
    </row>
    <row r="124" spans="1:9">
      <c r="B124" s="22"/>
      <c r="C124" s="22"/>
      <c r="D124" s="22"/>
      <c r="E124" s="22"/>
      <c r="F124" s="22"/>
      <c r="G124" s="22"/>
      <c r="H124" s="36"/>
      <c r="I124" s="36"/>
    </row>
    <row r="125" spans="1:9">
      <c r="B125" s="400" t="s">
        <v>261</v>
      </c>
      <c r="C125" s="400"/>
      <c r="D125" s="400"/>
      <c r="E125" s="400"/>
      <c r="F125" s="400"/>
      <c r="G125" s="400"/>
      <c r="H125" s="36"/>
      <c r="I125" s="36"/>
    </row>
    <row r="126" spans="1:9" ht="18.75" customHeight="1">
      <c r="B126" s="400" t="s">
        <v>212</v>
      </c>
      <c r="C126" s="400"/>
      <c r="D126" s="400"/>
      <c r="E126" s="400"/>
      <c r="F126" s="400"/>
      <c r="G126" s="400"/>
      <c r="H126" s="36"/>
      <c r="I126" s="36"/>
    </row>
    <row r="127" spans="1:9" ht="20.25" customHeight="1">
      <c r="B127" s="398" t="s">
        <v>195</v>
      </c>
      <c r="C127" s="398"/>
      <c r="D127" s="398"/>
      <c r="E127" s="398"/>
      <c r="F127" s="398"/>
      <c r="G127" s="398"/>
      <c r="H127" s="36"/>
      <c r="I127" s="36"/>
    </row>
    <row r="128" spans="1:9">
      <c r="B128" s="399" t="s">
        <v>179</v>
      </c>
      <c r="C128" s="400"/>
      <c r="D128" s="400"/>
      <c r="E128" s="400"/>
      <c r="F128" s="400"/>
      <c r="G128" s="400"/>
      <c r="H128" s="36"/>
      <c r="I128" s="36"/>
    </row>
    <row r="129" spans="1:9">
      <c r="B129" s="399" t="s">
        <v>262</v>
      </c>
      <c r="C129" s="400"/>
      <c r="D129" s="400"/>
      <c r="E129" s="400"/>
      <c r="F129" s="400"/>
      <c r="G129" s="400"/>
      <c r="H129" s="36"/>
      <c r="I129" s="36"/>
    </row>
    <row r="130" spans="1:9">
      <c r="A130" s="1" t="s">
        <v>70</v>
      </c>
      <c r="B130" s="28"/>
      <c r="C130" s="22"/>
      <c r="D130" s="22"/>
      <c r="E130" s="22"/>
      <c r="F130" s="22" t="s">
        <v>231</v>
      </c>
      <c r="G130" s="22"/>
      <c r="H130" s="36"/>
      <c r="I130" s="36"/>
    </row>
    <row r="131" spans="1:9">
      <c r="B131" s="22"/>
      <c r="C131" s="22"/>
      <c r="D131" s="22"/>
      <c r="E131" s="22"/>
      <c r="F131" s="22"/>
      <c r="G131" s="22"/>
      <c r="H131" s="36"/>
      <c r="I131" s="36"/>
    </row>
    <row r="132" spans="1:9" ht="22.5" customHeight="1">
      <c r="B132" s="22" t="s">
        <v>176</v>
      </c>
      <c r="C132" s="22" t="s">
        <v>232</v>
      </c>
      <c r="D132" s="22"/>
      <c r="E132" s="22"/>
      <c r="F132" s="22" t="s">
        <v>76</v>
      </c>
      <c r="G132" s="22"/>
      <c r="H132" s="36"/>
      <c r="I132" s="36"/>
    </row>
    <row r="133" spans="1:9">
      <c r="B133" s="22"/>
      <c r="C133" s="22"/>
      <c r="D133" s="22"/>
      <c r="E133" s="22"/>
      <c r="F133" s="22"/>
      <c r="G133" s="22"/>
      <c r="H133" s="36"/>
      <c r="I133" s="36"/>
    </row>
    <row r="134" spans="1:9">
      <c r="B134" s="36"/>
      <c r="C134" s="36"/>
      <c r="D134" s="36"/>
      <c r="E134" s="36"/>
      <c r="F134" s="36"/>
      <c r="G134" s="36"/>
      <c r="H134" s="36"/>
      <c r="I134" s="36"/>
    </row>
    <row r="135" spans="1:9">
      <c r="B135" s="36"/>
      <c r="C135" s="36"/>
      <c r="D135" s="36"/>
      <c r="E135" s="36"/>
      <c r="F135" s="36"/>
      <c r="G135" s="36"/>
      <c r="H135" s="36"/>
      <c r="I135" s="36"/>
    </row>
    <row r="136" spans="1:9">
      <c r="B136" s="36"/>
      <c r="C136" s="36"/>
      <c r="D136" s="36"/>
      <c r="E136" s="36"/>
      <c r="F136" s="36"/>
      <c r="G136" s="36"/>
      <c r="H136" s="36"/>
      <c r="I136" s="36"/>
    </row>
    <row r="137" spans="1:9">
      <c r="B137" s="36"/>
      <c r="C137" s="36"/>
      <c r="D137" s="36"/>
      <c r="E137" s="36"/>
      <c r="F137" s="36"/>
      <c r="G137" s="36"/>
      <c r="H137" s="36"/>
      <c r="I137" s="36"/>
    </row>
    <row r="138" spans="1:9">
      <c r="B138" s="36"/>
      <c r="C138" s="36"/>
      <c r="D138" s="36"/>
      <c r="E138" s="36"/>
      <c r="F138" s="36"/>
      <c r="G138" s="36"/>
      <c r="H138" s="36"/>
      <c r="I138" s="36"/>
    </row>
    <row r="139" spans="1:9">
      <c r="B139" s="36"/>
      <c r="C139" s="36"/>
      <c r="D139" s="36"/>
      <c r="E139" s="36"/>
      <c r="F139" s="36"/>
      <c r="G139" s="36"/>
      <c r="H139" s="36"/>
      <c r="I139" s="36"/>
    </row>
    <row r="140" spans="1:9">
      <c r="B140" s="36"/>
      <c r="C140" s="36"/>
      <c r="D140" s="36"/>
      <c r="E140" s="36"/>
      <c r="F140" s="36"/>
      <c r="G140" s="36"/>
      <c r="H140" s="36"/>
      <c r="I140" s="36"/>
    </row>
    <row r="141" spans="1:9">
      <c r="B141" s="36"/>
      <c r="C141" s="36"/>
      <c r="D141" s="36"/>
      <c r="E141" s="36"/>
      <c r="F141" s="36"/>
      <c r="G141" s="36"/>
      <c r="H141" s="36"/>
      <c r="I141" s="36"/>
    </row>
    <row r="142" spans="1:9">
      <c r="B142" s="36"/>
      <c r="C142" s="36"/>
      <c r="D142" s="36"/>
      <c r="E142" s="36"/>
      <c r="F142" s="36"/>
      <c r="G142" s="36"/>
      <c r="H142" s="36"/>
      <c r="I142" s="36"/>
    </row>
    <row r="143" spans="1:9">
      <c r="B143" s="36"/>
      <c r="C143" s="36"/>
      <c r="D143" s="36"/>
      <c r="E143" s="36"/>
      <c r="F143" s="36"/>
      <c r="G143" s="36"/>
      <c r="H143" s="36"/>
      <c r="I143" s="36"/>
    </row>
    <row r="144" spans="1:9">
      <c r="B144" s="36"/>
      <c r="C144" s="36"/>
      <c r="D144" s="36"/>
      <c r="E144" s="36"/>
      <c r="F144" s="36"/>
      <c r="G144" s="36"/>
      <c r="H144" s="36"/>
      <c r="I144" s="36"/>
    </row>
    <row r="145" spans="2:9">
      <c r="B145" s="36"/>
      <c r="C145" s="36"/>
      <c r="D145" s="36"/>
      <c r="E145" s="36"/>
      <c r="F145" s="36"/>
      <c r="G145" s="36"/>
      <c r="H145" s="36"/>
      <c r="I145" s="36"/>
    </row>
    <row r="146" spans="2:9">
      <c r="B146" s="36"/>
      <c r="C146" s="36"/>
      <c r="D146" s="36"/>
      <c r="E146" s="36"/>
      <c r="F146" s="36"/>
      <c r="G146" s="36"/>
      <c r="H146" s="36"/>
      <c r="I146" s="36"/>
    </row>
    <row r="147" spans="2:9">
      <c r="B147" s="36"/>
      <c r="C147" s="36"/>
      <c r="D147" s="36"/>
      <c r="E147" s="36"/>
      <c r="F147" s="36"/>
      <c r="G147" s="36"/>
      <c r="H147" s="36"/>
      <c r="I147" s="36"/>
    </row>
    <row r="148" spans="2:9">
      <c r="B148" s="36"/>
      <c r="C148" s="36"/>
      <c r="D148" s="36"/>
      <c r="E148" s="36"/>
      <c r="F148" s="36"/>
      <c r="G148" s="36"/>
      <c r="H148" s="36"/>
      <c r="I148" s="36"/>
    </row>
    <row r="149" spans="2:9">
      <c r="B149" s="36"/>
      <c r="C149" s="36"/>
      <c r="D149" s="36"/>
      <c r="E149" s="36"/>
      <c r="F149" s="36"/>
      <c r="G149" s="36"/>
      <c r="H149" s="36"/>
      <c r="I149" s="36"/>
    </row>
    <row r="150" spans="2:9">
      <c r="B150" s="36"/>
      <c r="C150" s="36"/>
      <c r="D150" s="36"/>
      <c r="E150" s="36"/>
      <c r="F150" s="36"/>
      <c r="G150" s="36"/>
      <c r="H150" s="36"/>
      <c r="I150" s="36"/>
    </row>
    <row r="151" spans="2:9">
      <c r="B151" s="36"/>
      <c r="C151" s="36"/>
      <c r="D151" s="36"/>
      <c r="E151" s="36"/>
      <c r="F151" s="36"/>
      <c r="G151" s="36"/>
      <c r="H151" s="36"/>
      <c r="I151" s="36"/>
    </row>
    <row r="152" spans="2:9">
      <c r="B152" s="36"/>
      <c r="C152" s="36"/>
      <c r="D152" s="36"/>
      <c r="E152" s="36"/>
      <c r="F152" s="36"/>
      <c r="G152" s="36"/>
      <c r="H152" s="36"/>
      <c r="I152" s="36"/>
    </row>
  </sheetData>
  <mergeCells count="119"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91:D91"/>
    <mergeCell ref="B88:D88"/>
    <mergeCell ref="B92:D92"/>
    <mergeCell ref="B125:G125"/>
    <mergeCell ref="B71:D71"/>
    <mergeCell ref="B70:D70"/>
    <mergeCell ref="B84:D85"/>
    <mergeCell ref="E84:F84"/>
    <mergeCell ref="G84:H84"/>
    <mergeCell ref="B72:D72"/>
    <mergeCell ref="B78:D78"/>
    <mergeCell ref="B79:D79"/>
    <mergeCell ref="B76:D76"/>
    <mergeCell ref="B77:D77"/>
    <mergeCell ref="B75:D75"/>
    <mergeCell ref="B73:D73"/>
    <mergeCell ref="B74:D74"/>
    <mergeCell ref="B80:D80"/>
    <mergeCell ref="B82:D82"/>
    <mergeCell ref="B81:D81"/>
    <mergeCell ref="B63:D63"/>
    <mergeCell ref="E49:F49"/>
    <mergeCell ref="B43:E43"/>
    <mergeCell ref="B41:E41"/>
    <mergeCell ref="B23:E23"/>
    <mergeCell ref="H26:I26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42:E42"/>
    <mergeCell ref="B38:E38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F26:G26"/>
    <mergeCell ref="F23:G23"/>
    <mergeCell ref="H23:I23"/>
    <mergeCell ref="F22:G22"/>
    <mergeCell ref="H22:I22"/>
    <mergeCell ref="F21:G21"/>
    <mergeCell ref="H21:I21"/>
    <mergeCell ref="B19:E19"/>
    <mergeCell ref="F19:G19"/>
    <mergeCell ref="B94:D94"/>
    <mergeCell ref="B86:D86"/>
    <mergeCell ref="B20:E20"/>
    <mergeCell ref="B16:E17"/>
    <mergeCell ref="F16:G17"/>
    <mergeCell ref="H16:I17"/>
    <mergeCell ref="B89:D89"/>
    <mergeCell ref="B90:D90"/>
    <mergeCell ref="B93:D93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31:C31"/>
    <mergeCell ref="B26:C27"/>
    <mergeCell ref="D26:E26"/>
  </mergeCells>
  <pageMargins left="0.35416666666666702" right="0.6" top="0.75" bottom="0.75" header="0.3" footer="0.3"/>
  <pageSetup paperSize="9" scale="90" orientation="portrait" verticalDpi="4294967295" r:id="rId1"/>
  <headerFooter>
    <oddHeader>&amp;C&amp;"Arial,Regular"&amp;14&amp;K03+033JUBILEE LIFE INSURANCE COMPANY LTD</oddHeader>
    <oddFooter>&amp;LNote: Private hospitals (if not specified otherwise) include both for-profit and NGO managed health facilities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2000000}">
          <x14:formula1>
            <xm:f>Sheet1!$A$2:$A$3</xm:f>
          </x14:formula1>
          <xm:sqref>C3:D3</xm:sqref>
        </x14:dataValidation>
        <x14:dataValidation type="list" allowBlank="1" showInputMessage="1" showErrorMessage="1" xr:uid="{00000000-0002-0000-0000-000003000000}">
          <x14:formula1>
            <xm:f>Sheet1!$D$2:$D$6</xm:f>
          </x14:formula1>
          <xm:sqref>H5:I5</xm:sqref>
        </x14:dataValidation>
        <x14:dataValidation type="list" allowBlank="1" showInputMessage="1" showErrorMessage="1" xr:uid="{00000000-0002-0000-0000-000004000000}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P111"/>
  <sheetViews>
    <sheetView topLeftCell="A71" workbookViewId="0">
      <selection activeCell="C87" sqref="C87:I87"/>
    </sheetView>
  </sheetViews>
  <sheetFormatPr defaultRowHeight="14.4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23.109375" customWidth="1"/>
    <col min="9" max="9" width="12.44140625" customWidth="1"/>
    <col min="10" max="10" width="12.33203125" customWidth="1"/>
    <col min="11" max="11" width="12.88671875" customWidth="1"/>
  </cols>
  <sheetData>
    <row r="2" spans="2:11" ht="17.399999999999999">
      <c r="B2" s="426" t="s">
        <v>0</v>
      </c>
      <c r="C2" s="426"/>
      <c r="D2" s="426"/>
      <c r="E2" s="426"/>
      <c r="F2" s="426"/>
      <c r="G2" s="426"/>
      <c r="H2" s="426"/>
      <c r="I2" s="426"/>
      <c r="J2" s="426"/>
    </row>
    <row r="3" spans="2:11" ht="23.25" customHeight="1">
      <c r="B3" s="21"/>
      <c r="C3" s="21"/>
      <c r="D3" s="427" t="s">
        <v>105</v>
      </c>
      <c r="E3" s="427"/>
      <c r="F3" s="427"/>
      <c r="G3" s="427"/>
      <c r="H3" s="427"/>
      <c r="I3" s="427"/>
      <c r="J3" s="21"/>
    </row>
    <row r="4" spans="2:11">
      <c r="B4" s="21"/>
      <c r="C4" s="21"/>
      <c r="D4" s="21"/>
      <c r="E4" s="21"/>
      <c r="F4" s="21"/>
      <c r="G4" s="21"/>
      <c r="H4" s="21"/>
      <c r="I4" s="21"/>
      <c r="J4" s="21"/>
    </row>
    <row r="5" spans="2:11" ht="21.75" customHeight="1">
      <c r="B5" s="25" t="s">
        <v>106</v>
      </c>
      <c r="C5" s="95"/>
      <c r="D5" s="95"/>
      <c r="E5" s="421" t="s">
        <v>107</v>
      </c>
      <c r="F5" s="428"/>
      <c r="G5" s="428"/>
      <c r="H5" s="428"/>
      <c r="I5" s="429"/>
      <c r="J5" s="41"/>
      <c r="K5" s="96"/>
    </row>
    <row r="6" spans="2:11">
      <c r="B6" s="39"/>
      <c r="C6" s="39"/>
      <c r="D6" s="39"/>
      <c r="E6" s="97"/>
      <c r="F6" s="97"/>
      <c r="G6" s="97"/>
      <c r="H6" s="97"/>
      <c r="I6" s="97"/>
      <c r="J6" s="22"/>
      <c r="K6" s="96"/>
    </row>
    <row r="7" spans="2:11" ht="22.5" customHeight="1">
      <c r="B7" s="98" t="s">
        <v>108</v>
      </c>
      <c r="C7" s="99"/>
      <c r="D7" s="99"/>
      <c r="E7" s="100"/>
      <c r="F7" s="100"/>
      <c r="G7" s="94" t="s">
        <v>233</v>
      </c>
      <c r="H7" s="100"/>
      <c r="I7" s="101"/>
      <c r="J7" s="22"/>
      <c r="K7" s="96"/>
    </row>
    <row r="8" spans="2:11">
      <c r="B8" s="22"/>
      <c r="C8" s="22"/>
      <c r="D8" s="22"/>
      <c r="E8" s="22"/>
      <c r="F8" s="22"/>
      <c r="G8" s="22"/>
      <c r="H8" s="22"/>
      <c r="I8" s="22"/>
      <c r="J8" s="22"/>
      <c r="K8" s="96"/>
    </row>
    <row r="9" spans="2:11">
      <c r="B9" s="98" t="s">
        <v>103</v>
      </c>
      <c r="C9" s="99"/>
      <c r="D9" s="430" t="s">
        <v>3</v>
      </c>
      <c r="E9" s="431"/>
      <c r="F9" s="22"/>
      <c r="G9" s="98" t="s">
        <v>109</v>
      </c>
      <c r="H9" s="95" t="s">
        <v>8</v>
      </c>
      <c r="I9" s="102"/>
      <c r="J9" s="103"/>
      <c r="K9" s="96"/>
    </row>
    <row r="10" spans="2:11">
      <c r="B10" s="22"/>
      <c r="C10" s="22"/>
      <c r="D10" s="22"/>
      <c r="E10" s="22"/>
      <c r="F10" s="22"/>
      <c r="G10" s="22"/>
      <c r="H10" s="22"/>
      <c r="I10" s="22"/>
      <c r="J10" s="39"/>
      <c r="K10" s="96"/>
    </row>
    <row r="11" spans="2:11">
      <c r="B11" s="388" t="s">
        <v>273</v>
      </c>
      <c r="C11" s="389"/>
      <c r="D11" s="389"/>
      <c r="E11" s="390"/>
      <c r="F11" s="22"/>
      <c r="G11" s="98" t="s">
        <v>9</v>
      </c>
      <c r="H11" s="99">
        <v>2018</v>
      </c>
      <c r="I11" s="104"/>
      <c r="J11" s="39"/>
      <c r="K11" s="96"/>
    </row>
    <row r="12" spans="2:11">
      <c r="B12" s="21"/>
      <c r="C12" s="21"/>
      <c r="D12" s="21"/>
      <c r="E12" s="21"/>
      <c r="F12" s="21"/>
      <c r="G12" s="21"/>
      <c r="H12" s="21"/>
      <c r="I12" s="21"/>
      <c r="J12" s="21"/>
    </row>
    <row r="13" spans="2:11">
      <c r="B13" s="22" t="s">
        <v>10</v>
      </c>
      <c r="C13" s="22"/>
      <c r="D13" s="22"/>
      <c r="E13" s="22"/>
      <c r="F13" s="22"/>
      <c r="G13" s="22"/>
      <c r="H13" s="22"/>
      <c r="I13" s="22"/>
      <c r="J13" s="22"/>
    </row>
    <row r="14" spans="2:11">
      <c r="B14" s="22" t="s">
        <v>207</v>
      </c>
      <c r="C14" s="22" t="s">
        <v>213</v>
      </c>
      <c r="D14" s="22"/>
      <c r="E14" s="22" t="s">
        <v>176</v>
      </c>
      <c r="F14" s="22" t="s">
        <v>227</v>
      </c>
      <c r="G14" s="22"/>
      <c r="H14" s="22" t="s">
        <v>206</v>
      </c>
      <c r="I14" s="22"/>
      <c r="J14" s="22"/>
    </row>
    <row r="15" spans="2:11">
      <c r="B15" s="22"/>
      <c r="C15" s="22"/>
      <c r="D15" s="22"/>
      <c r="E15" s="22"/>
      <c r="F15" s="22"/>
      <c r="G15" s="22"/>
      <c r="H15" s="22"/>
      <c r="I15" s="22"/>
      <c r="J15" s="22"/>
    </row>
    <row r="16" spans="2:11">
      <c r="B16" s="22" t="s">
        <v>177</v>
      </c>
      <c r="C16" s="22"/>
      <c r="D16" s="37">
        <v>43199</v>
      </c>
      <c r="E16" s="22"/>
      <c r="F16" s="22"/>
      <c r="G16" s="22"/>
      <c r="H16" s="22"/>
      <c r="I16" s="22"/>
      <c r="J16" s="22"/>
    </row>
    <row r="17" spans="2:16" ht="15" thickBot="1">
      <c r="B17" s="40"/>
      <c r="C17" s="40"/>
      <c r="D17" s="40"/>
      <c r="E17" s="40"/>
      <c r="F17" s="40"/>
      <c r="G17" s="40"/>
      <c r="H17" s="40"/>
      <c r="I17" s="40"/>
      <c r="J17" s="40"/>
    </row>
    <row r="18" spans="2:16" ht="15" thickTop="1">
      <c r="B18" s="22"/>
      <c r="C18" s="22"/>
      <c r="D18" s="22"/>
      <c r="E18" s="22"/>
      <c r="F18" s="22"/>
      <c r="G18" s="22"/>
      <c r="H18" s="22"/>
      <c r="I18" s="22"/>
      <c r="J18" s="22"/>
    </row>
    <row r="19" spans="2:16" ht="17.25" customHeight="1">
      <c r="B19" s="41" t="s">
        <v>110</v>
      </c>
      <c r="C19" s="41"/>
      <c r="D19" s="41"/>
      <c r="E19" s="41"/>
      <c r="F19" s="22"/>
      <c r="G19" s="22"/>
      <c r="H19" s="22"/>
      <c r="I19" s="22"/>
      <c r="J19" s="22"/>
      <c r="K19" s="58"/>
      <c r="L19" s="58"/>
      <c r="M19" s="58"/>
      <c r="N19" s="58"/>
      <c r="O19" s="58"/>
    </row>
    <row r="20" spans="2:16">
      <c r="B20" s="22"/>
      <c r="C20" s="59" t="s">
        <v>111</v>
      </c>
      <c r="D20" s="60"/>
      <c r="E20" s="60"/>
      <c r="F20" s="60"/>
      <c r="G20" s="61"/>
      <c r="H20" s="422">
        <v>416</v>
      </c>
      <c r="I20" s="423"/>
      <c r="J20" s="93"/>
      <c r="K20" s="56"/>
      <c r="L20" s="56"/>
      <c r="M20" s="56"/>
      <c r="N20" s="56"/>
      <c r="O20" s="56"/>
      <c r="P20" s="17"/>
    </row>
    <row r="21" spans="2:16">
      <c r="B21" s="22"/>
      <c r="C21" s="59" t="s">
        <v>112</v>
      </c>
      <c r="D21" s="60"/>
      <c r="E21" s="60"/>
      <c r="F21" s="60"/>
      <c r="G21" s="61"/>
      <c r="H21" s="118">
        <v>1715</v>
      </c>
      <c r="I21" s="119"/>
      <c r="J21" s="76"/>
      <c r="K21" s="56"/>
      <c r="L21" s="56"/>
      <c r="M21" s="56"/>
      <c r="N21" s="56"/>
      <c r="O21" s="56"/>
      <c r="P21" s="17"/>
    </row>
    <row r="22" spans="2:16">
      <c r="B22" s="22"/>
      <c r="C22" s="59" t="s">
        <v>192</v>
      </c>
      <c r="D22" s="60"/>
      <c r="E22" s="60"/>
      <c r="F22" s="60"/>
      <c r="G22" s="61"/>
      <c r="H22" s="424">
        <v>12896</v>
      </c>
      <c r="I22" s="425"/>
      <c r="J22" s="76"/>
      <c r="K22" s="56"/>
      <c r="L22" s="56"/>
      <c r="M22" s="56"/>
      <c r="N22" s="56"/>
      <c r="O22" s="56"/>
      <c r="P22" s="17"/>
    </row>
    <row r="23" spans="2:16">
      <c r="B23" s="22"/>
      <c r="C23" s="59" t="s">
        <v>113</v>
      </c>
      <c r="D23" s="60"/>
      <c r="E23" s="60"/>
      <c r="F23" s="60"/>
      <c r="G23" s="61"/>
      <c r="H23" s="418">
        <v>8240</v>
      </c>
      <c r="I23" s="419"/>
      <c r="J23" s="62"/>
      <c r="K23" s="126"/>
      <c r="L23" s="56"/>
      <c r="M23" s="56"/>
      <c r="N23" s="56"/>
      <c r="O23" s="56"/>
      <c r="P23" s="17"/>
    </row>
    <row r="24" spans="2:16">
      <c r="B24" s="22"/>
      <c r="C24" s="59" t="s">
        <v>193</v>
      </c>
      <c r="D24" s="60"/>
      <c r="E24" s="60"/>
      <c r="F24" s="60"/>
      <c r="G24" s="61"/>
      <c r="H24" s="195">
        <f>H23/H21*100</f>
        <v>480.46647230320696</v>
      </c>
      <c r="I24" s="196"/>
      <c r="J24" s="62"/>
      <c r="K24" s="56"/>
      <c r="L24" s="56"/>
      <c r="M24" s="56"/>
      <c r="N24" s="56"/>
      <c r="O24" s="56"/>
      <c r="P24" s="17"/>
    </row>
    <row r="25" spans="2:16">
      <c r="B25" s="22"/>
      <c r="C25" s="59" t="s">
        <v>114</v>
      </c>
      <c r="D25" s="60"/>
      <c r="E25" s="60"/>
      <c r="F25" s="60"/>
      <c r="G25" s="61"/>
      <c r="H25" s="418">
        <v>123</v>
      </c>
      <c r="I25" s="419"/>
      <c r="J25" s="62"/>
      <c r="K25" s="56"/>
      <c r="L25" s="56"/>
      <c r="M25" s="56"/>
      <c r="N25" s="56"/>
      <c r="O25" s="56"/>
      <c r="P25" s="17"/>
    </row>
    <row r="26" spans="2:16">
      <c r="B26" s="22"/>
      <c r="C26" s="59" t="s">
        <v>115</v>
      </c>
      <c r="D26" s="60"/>
      <c r="E26" s="60"/>
      <c r="F26" s="60"/>
      <c r="G26" s="61"/>
      <c r="H26" s="418">
        <v>338</v>
      </c>
      <c r="I26" s="419"/>
      <c r="J26" s="62"/>
      <c r="K26" s="63"/>
      <c r="L26" s="64"/>
      <c r="M26" s="64"/>
      <c r="N26" s="56"/>
      <c r="O26" s="56"/>
      <c r="P26" s="17"/>
    </row>
    <row r="27" spans="2:16">
      <c r="B27" s="22"/>
      <c r="C27" s="59" t="s">
        <v>116</v>
      </c>
      <c r="D27" s="60"/>
      <c r="E27" s="60"/>
      <c r="F27" s="60"/>
      <c r="G27" s="61"/>
      <c r="H27" s="418">
        <f>H26/H25</f>
        <v>2.7479674796747968</v>
      </c>
      <c r="I27" s="419"/>
      <c r="J27" s="65"/>
      <c r="K27" s="66"/>
      <c r="L27" s="66"/>
      <c r="M27" s="66"/>
      <c r="N27" s="66"/>
      <c r="O27" s="66"/>
      <c r="P27" s="57"/>
    </row>
    <row r="28" spans="2:16">
      <c r="B28" s="22"/>
      <c r="C28" s="22"/>
      <c r="D28" s="22"/>
      <c r="E28" s="22"/>
      <c r="F28" s="22"/>
      <c r="G28" s="22"/>
      <c r="H28" s="22"/>
      <c r="I28" s="22"/>
      <c r="J28" s="22"/>
    </row>
    <row r="29" spans="2:16">
      <c r="B29" s="41" t="s">
        <v>117</v>
      </c>
      <c r="C29" s="22"/>
      <c r="D29" s="22"/>
      <c r="E29" s="22"/>
      <c r="F29" s="22"/>
      <c r="G29" s="22"/>
      <c r="H29" s="22"/>
      <c r="I29" s="22"/>
      <c r="J29" s="22"/>
    </row>
    <row r="30" spans="2:16">
      <c r="B30" s="22"/>
      <c r="C30" s="361" t="s">
        <v>24</v>
      </c>
      <c r="D30" s="421"/>
      <c r="E30" s="361" t="s">
        <v>118</v>
      </c>
      <c r="F30" s="361"/>
      <c r="G30" s="361" t="s">
        <v>119</v>
      </c>
      <c r="H30" s="361"/>
      <c r="I30" s="361" t="s">
        <v>20</v>
      </c>
      <c r="J30" s="361"/>
    </row>
    <row r="31" spans="2:16">
      <c r="B31" s="22"/>
      <c r="C31" s="361"/>
      <c r="D31" s="421"/>
      <c r="E31" s="19" t="s">
        <v>25</v>
      </c>
      <c r="F31" s="19" t="s">
        <v>26</v>
      </c>
      <c r="G31" s="19" t="s">
        <v>25</v>
      </c>
      <c r="H31" s="19" t="s">
        <v>26</v>
      </c>
      <c r="I31" s="19" t="s">
        <v>25</v>
      </c>
      <c r="J31" s="19" t="s">
        <v>26</v>
      </c>
    </row>
    <row r="32" spans="2:16">
      <c r="B32" s="22"/>
      <c r="C32" s="386" t="s">
        <v>120</v>
      </c>
      <c r="D32" s="432"/>
      <c r="E32" s="192">
        <v>1</v>
      </c>
      <c r="F32" s="192">
        <v>0</v>
      </c>
      <c r="G32" s="192">
        <v>2</v>
      </c>
      <c r="H32" s="193">
        <v>0</v>
      </c>
      <c r="I32" s="135">
        <v>3</v>
      </c>
      <c r="J32" s="135">
        <v>0</v>
      </c>
      <c r="K32" s="130"/>
    </row>
    <row r="33" spans="2:11">
      <c r="B33" s="22"/>
      <c r="C33" s="386" t="s">
        <v>28</v>
      </c>
      <c r="D33" s="432"/>
      <c r="E33" s="192">
        <v>0</v>
      </c>
      <c r="F33" s="192">
        <v>0</v>
      </c>
      <c r="G33" s="192">
        <v>3</v>
      </c>
      <c r="H33" s="192">
        <v>1</v>
      </c>
      <c r="I33" s="135">
        <v>3</v>
      </c>
      <c r="J33" s="135">
        <v>1</v>
      </c>
      <c r="K33" s="130"/>
    </row>
    <row r="34" spans="2:11">
      <c r="B34" s="22"/>
      <c r="C34" s="386" t="s">
        <v>29</v>
      </c>
      <c r="D34" s="432"/>
      <c r="E34" s="192">
        <v>15</v>
      </c>
      <c r="F34" s="192">
        <v>30</v>
      </c>
      <c r="G34" s="192">
        <v>1</v>
      </c>
      <c r="H34" s="135">
        <v>2</v>
      </c>
      <c r="I34" s="135">
        <v>16</v>
      </c>
      <c r="J34" s="135">
        <v>32</v>
      </c>
      <c r="K34" s="130"/>
    </row>
    <row r="35" spans="2:11">
      <c r="B35" s="22"/>
      <c r="C35" s="386" t="s">
        <v>121</v>
      </c>
      <c r="D35" s="432"/>
      <c r="E35" s="135">
        <v>9</v>
      </c>
      <c r="F35" s="135">
        <v>32</v>
      </c>
      <c r="G35" s="135">
        <v>2</v>
      </c>
      <c r="H35" s="135">
        <v>6</v>
      </c>
      <c r="I35" s="135">
        <v>11</v>
      </c>
      <c r="J35" s="135">
        <v>38</v>
      </c>
      <c r="K35" s="130"/>
    </row>
    <row r="36" spans="2:11">
      <c r="B36" s="22"/>
      <c r="C36" s="386" t="s">
        <v>32</v>
      </c>
      <c r="D36" s="432"/>
      <c r="E36" s="135">
        <v>2</v>
      </c>
      <c r="F36" s="135">
        <v>1</v>
      </c>
      <c r="G36" s="135">
        <v>5</v>
      </c>
      <c r="H36" s="135">
        <v>3</v>
      </c>
      <c r="I36" s="135">
        <v>7</v>
      </c>
      <c r="J36" s="135">
        <v>4</v>
      </c>
      <c r="K36" s="130"/>
    </row>
    <row r="37" spans="2:11">
      <c r="B37" s="22"/>
      <c r="C37" s="386" t="s">
        <v>31</v>
      </c>
      <c r="D37" s="432"/>
      <c r="E37" s="135">
        <v>2</v>
      </c>
      <c r="F37" s="135">
        <v>1</v>
      </c>
      <c r="G37" s="135">
        <v>3</v>
      </c>
      <c r="H37" s="135">
        <v>2</v>
      </c>
      <c r="I37" s="135">
        <v>5</v>
      </c>
      <c r="J37" s="135">
        <v>3</v>
      </c>
      <c r="K37" s="130"/>
    </row>
    <row r="38" spans="2:11">
      <c r="B38" s="22"/>
      <c r="C38" s="433" t="s">
        <v>122</v>
      </c>
      <c r="D38" s="434"/>
      <c r="E38" s="131">
        <f t="shared" ref="E38:J38" si="0">SUM(E32:E37)</f>
        <v>29</v>
      </c>
      <c r="F38" s="131">
        <f t="shared" si="0"/>
        <v>64</v>
      </c>
      <c r="G38" s="131">
        <f t="shared" si="0"/>
        <v>16</v>
      </c>
      <c r="H38" s="131">
        <f t="shared" si="0"/>
        <v>14</v>
      </c>
      <c r="I38" s="131">
        <f t="shared" si="0"/>
        <v>45</v>
      </c>
      <c r="J38" s="131">
        <f t="shared" si="0"/>
        <v>78</v>
      </c>
      <c r="K38" s="130"/>
    </row>
    <row r="39" spans="2:11">
      <c r="B39" s="22"/>
      <c r="C39" s="22"/>
      <c r="D39" s="22"/>
      <c r="E39" s="22"/>
      <c r="F39" s="22"/>
      <c r="G39" s="22"/>
      <c r="H39" s="22"/>
      <c r="I39" s="22"/>
      <c r="J39" s="22"/>
    </row>
    <row r="40" spans="2:11" ht="18.75" customHeight="1">
      <c r="B40" s="41" t="s">
        <v>123</v>
      </c>
      <c r="C40" s="22"/>
      <c r="D40" s="22"/>
      <c r="E40" s="22"/>
      <c r="F40" s="22"/>
      <c r="G40" s="22"/>
      <c r="H40" s="22"/>
      <c r="I40" s="22"/>
      <c r="J40" s="22"/>
    </row>
    <row r="41" spans="2:11" ht="21.75" customHeight="1">
      <c r="B41" s="22"/>
      <c r="C41" s="400" t="s">
        <v>124</v>
      </c>
      <c r="D41" s="400"/>
      <c r="E41" s="400"/>
      <c r="F41" s="400"/>
      <c r="G41" s="400" t="s">
        <v>125</v>
      </c>
      <c r="H41" s="400"/>
      <c r="I41" s="400"/>
      <c r="J41" s="400"/>
    </row>
    <row r="42" spans="2:11" ht="25.5" customHeight="1">
      <c r="B42" s="22"/>
      <c r="C42" s="361" t="s">
        <v>126</v>
      </c>
      <c r="D42" s="361"/>
      <c r="E42" s="361"/>
      <c r="F42" s="150" t="s">
        <v>127</v>
      </c>
      <c r="G42" s="361" t="s">
        <v>126</v>
      </c>
      <c r="H42" s="361"/>
      <c r="I42" s="361"/>
      <c r="J42" s="150" t="s">
        <v>127</v>
      </c>
    </row>
    <row r="43" spans="2:11" ht="12" customHeight="1">
      <c r="B43" s="22"/>
      <c r="C43" s="392" t="s">
        <v>214</v>
      </c>
      <c r="D43" s="393"/>
      <c r="E43" s="393"/>
      <c r="F43" s="255">
        <v>57</v>
      </c>
      <c r="G43" s="338" t="s">
        <v>228</v>
      </c>
      <c r="H43" s="338"/>
      <c r="I43" s="338"/>
      <c r="J43" s="260">
        <v>3</v>
      </c>
    </row>
    <row r="44" spans="2:11" ht="12" customHeight="1">
      <c r="B44" s="22"/>
      <c r="C44" s="391" t="s">
        <v>191</v>
      </c>
      <c r="D44" s="391"/>
      <c r="E44" s="391"/>
      <c r="F44" s="255">
        <v>10</v>
      </c>
      <c r="G44" s="338" t="s">
        <v>229</v>
      </c>
      <c r="H44" s="338"/>
      <c r="I44" s="338"/>
      <c r="J44" s="260">
        <v>3</v>
      </c>
    </row>
    <row r="45" spans="2:11" ht="12" customHeight="1">
      <c r="B45" s="22"/>
      <c r="C45" s="391" t="s">
        <v>215</v>
      </c>
      <c r="D45" s="391"/>
      <c r="E45" s="391"/>
      <c r="F45" s="255">
        <v>6</v>
      </c>
      <c r="G45" s="338" t="s">
        <v>257</v>
      </c>
      <c r="H45" s="338"/>
      <c r="I45" s="338"/>
      <c r="J45" s="260">
        <v>2</v>
      </c>
    </row>
    <row r="46" spans="2:11" ht="12" customHeight="1">
      <c r="B46" s="22"/>
      <c r="C46" s="391" t="s">
        <v>216</v>
      </c>
      <c r="D46" s="391"/>
      <c r="E46" s="391"/>
      <c r="F46" s="91">
        <v>1</v>
      </c>
      <c r="G46" s="351" t="s">
        <v>258</v>
      </c>
      <c r="H46" s="338"/>
      <c r="I46" s="338"/>
      <c r="J46" s="260">
        <v>3</v>
      </c>
    </row>
    <row r="47" spans="2:11" ht="12" customHeight="1">
      <c r="B47" s="22"/>
      <c r="C47" s="391" t="s">
        <v>217</v>
      </c>
      <c r="D47" s="391"/>
      <c r="E47" s="391"/>
      <c r="F47" s="92">
        <v>6</v>
      </c>
      <c r="G47" s="338" t="s">
        <v>267</v>
      </c>
      <c r="H47" s="338"/>
      <c r="I47" s="338"/>
      <c r="J47" s="260">
        <v>5</v>
      </c>
    </row>
    <row r="48" spans="2:11" ht="12" customHeight="1">
      <c r="B48" s="22"/>
      <c r="C48" s="391" t="s">
        <v>218</v>
      </c>
      <c r="D48" s="391"/>
      <c r="E48" s="391"/>
      <c r="F48" s="255">
        <v>2</v>
      </c>
      <c r="G48" s="338" t="s">
        <v>266</v>
      </c>
      <c r="H48" s="338"/>
      <c r="I48" s="338"/>
      <c r="J48" s="260">
        <v>7</v>
      </c>
    </row>
    <row r="49" spans="2:11" ht="12" customHeight="1">
      <c r="B49" s="22"/>
      <c r="C49" s="391" t="s">
        <v>264</v>
      </c>
      <c r="D49" s="391"/>
      <c r="E49" s="391"/>
      <c r="F49" s="255">
        <v>1</v>
      </c>
      <c r="G49" s="338" t="s">
        <v>256</v>
      </c>
      <c r="H49" s="338"/>
      <c r="I49" s="338"/>
      <c r="J49" s="260">
        <v>1</v>
      </c>
    </row>
    <row r="50" spans="2:11" ht="12" customHeight="1">
      <c r="B50" s="22"/>
      <c r="C50" s="391" t="s">
        <v>265</v>
      </c>
      <c r="D50" s="391"/>
      <c r="E50" s="391"/>
      <c r="F50" s="92">
        <v>4</v>
      </c>
      <c r="G50" s="352" t="s">
        <v>274</v>
      </c>
      <c r="H50" s="352"/>
      <c r="I50" s="352"/>
      <c r="J50" s="260">
        <v>1</v>
      </c>
    </row>
    <row r="51" spans="2:11" ht="12" customHeight="1">
      <c r="B51" s="22"/>
      <c r="C51" s="394" t="s">
        <v>245</v>
      </c>
      <c r="D51" s="391"/>
      <c r="E51" s="391"/>
      <c r="F51" s="255">
        <v>1</v>
      </c>
      <c r="G51" s="351" t="s">
        <v>275</v>
      </c>
      <c r="H51" s="338"/>
      <c r="I51" s="338"/>
      <c r="J51" s="260">
        <v>2</v>
      </c>
    </row>
    <row r="52" spans="2:11" ht="12" customHeight="1">
      <c r="B52" s="22"/>
      <c r="C52" s="394" t="s">
        <v>268</v>
      </c>
      <c r="D52" s="391"/>
      <c r="E52" s="391"/>
      <c r="F52" s="255">
        <v>1</v>
      </c>
      <c r="G52" s="351" t="s">
        <v>431</v>
      </c>
      <c r="H52" s="338"/>
      <c r="I52" s="338"/>
      <c r="J52" s="260">
        <v>1</v>
      </c>
    </row>
    <row r="53" spans="2:11" ht="12" customHeight="1">
      <c r="B53" s="22"/>
      <c r="C53" s="352" t="s">
        <v>269</v>
      </c>
      <c r="D53" s="352"/>
      <c r="E53" s="352"/>
      <c r="F53" s="254">
        <v>2</v>
      </c>
      <c r="G53" s="352" t="s">
        <v>276</v>
      </c>
      <c r="H53" s="352"/>
      <c r="I53" s="352"/>
      <c r="J53" s="261">
        <v>1</v>
      </c>
    </row>
    <row r="54" spans="2:11" ht="12" customHeight="1">
      <c r="B54" s="22"/>
      <c r="C54" s="391" t="s">
        <v>270</v>
      </c>
      <c r="D54" s="391"/>
      <c r="E54" s="391"/>
      <c r="F54" s="254">
        <v>2</v>
      </c>
      <c r="G54" s="338" t="s">
        <v>277</v>
      </c>
      <c r="H54" s="338"/>
      <c r="I54" s="338"/>
      <c r="J54" s="261">
        <v>1</v>
      </c>
      <c r="K54" s="161"/>
    </row>
    <row r="55" spans="2:11" ht="12" customHeight="1">
      <c r="B55" s="22"/>
      <c r="C55" s="449"/>
      <c r="D55" s="449"/>
      <c r="E55" s="449"/>
      <c r="F55" s="127"/>
      <c r="G55" s="446"/>
      <c r="H55" s="447"/>
      <c r="I55" s="448"/>
      <c r="J55" s="152"/>
    </row>
    <row r="56" spans="2:11" ht="12" customHeight="1">
      <c r="B56" s="22"/>
      <c r="C56" s="420"/>
      <c r="D56" s="420"/>
      <c r="E56" s="420"/>
      <c r="F56" s="152"/>
      <c r="J56" s="128"/>
    </row>
    <row r="57" spans="2:11" ht="18.75" customHeight="1">
      <c r="B57" s="22"/>
      <c r="C57" s="414" t="s">
        <v>20</v>
      </c>
      <c r="D57" s="414"/>
      <c r="E57" s="414"/>
      <c r="F57" s="151">
        <f>SUM(F43:F56)</f>
        <v>93</v>
      </c>
      <c r="G57" s="415" t="s">
        <v>20</v>
      </c>
      <c r="H57" s="416"/>
      <c r="I57" s="417"/>
      <c r="J57" s="151">
        <f>SUM(J43:J56)</f>
        <v>30</v>
      </c>
    </row>
    <row r="58" spans="2:11">
      <c r="B58" s="22"/>
      <c r="C58" s="22"/>
      <c r="D58" s="22"/>
      <c r="E58" s="22"/>
      <c r="F58" s="22"/>
      <c r="G58" s="22"/>
      <c r="H58" s="22"/>
      <c r="I58" s="22"/>
      <c r="J58" s="22"/>
    </row>
    <row r="59" spans="2:11" ht="21" customHeight="1">
      <c r="B59" s="41" t="s">
        <v>128</v>
      </c>
      <c r="C59" s="77"/>
      <c r="D59" s="22"/>
      <c r="E59" s="22"/>
      <c r="F59" s="22"/>
      <c r="G59" s="22"/>
      <c r="H59" s="22"/>
      <c r="I59" s="22"/>
      <c r="J59" s="22"/>
    </row>
    <row r="60" spans="2:11" ht="27" customHeight="1">
      <c r="B60" s="22"/>
      <c r="C60" s="361" t="s">
        <v>129</v>
      </c>
      <c r="D60" s="361"/>
      <c r="E60" s="361"/>
      <c r="F60" s="26" t="s">
        <v>130</v>
      </c>
      <c r="G60" s="26" t="s">
        <v>131</v>
      </c>
      <c r="H60" s="43"/>
      <c r="I60" s="438"/>
      <c r="J60" s="438"/>
    </row>
    <row r="61" spans="2:11">
      <c r="B61" s="22"/>
      <c r="C61" s="386" t="s">
        <v>225</v>
      </c>
      <c r="D61" s="386"/>
      <c r="E61" s="386"/>
      <c r="F61" s="128">
        <v>93</v>
      </c>
      <c r="G61" s="197">
        <v>1140987</v>
      </c>
      <c r="H61" s="44"/>
      <c r="I61" s="438"/>
      <c r="J61" s="438"/>
    </row>
    <row r="62" spans="2:11">
      <c r="B62" s="22"/>
      <c r="C62" s="386" t="s">
        <v>226</v>
      </c>
      <c r="D62" s="386"/>
      <c r="E62" s="386"/>
      <c r="F62" s="128">
        <v>30</v>
      </c>
      <c r="G62" s="132">
        <v>324897</v>
      </c>
      <c r="H62" s="44"/>
      <c r="I62" s="39"/>
      <c r="J62" s="39"/>
    </row>
    <row r="63" spans="2:11">
      <c r="B63" s="22"/>
      <c r="C63" s="437" t="s">
        <v>150</v>
      </c>
      <c r="D63" s="437"/>
      <c r="E63" s="437"/>
      <c r="F63" s="133">
        <f>SUM(F61:F62)</f>
        <v>123</v>
      </c>
      <c r="G63" s="134">
        <f>SUM(G61:G62)</f>
        <v>1465884</v>
      </c>
      <c r="H63" s="45"/>
      <c r="I63" s="39"/>
      <c r="J63" s="39"/>
    </row>
    <row r="64" spans="2:11">
      <c r="B64" s="22"/>
      <c r="C64" s="22"/>
      <c r="D64" s="22"/>
      <c r="E64" s="22"/>
      <c r="F64" s="22"/>
      <c r="G64" s="22"/>
      <c r="H64" s="22"/>
      <c r="I64" s="22"/>
      <c r="J64" s="22"/>
    </row>
    <row r="65" spans="2:10" ht="18.75" customHeight="1">
      <c r="B65" s="41" t="s">
        <v>132</v>
      </c>
      <c r="C65" s="22"/>
      <c r="D65" s="22"/>
      <c r="E65" s="22"/>
      <c r="F65" s="22"/>
      <c r="G65" s="22"/>
      <c r="H65" s="22"/>
      <c r="I65" s="22"/>
      <c r="J65" s="22"/>
    </row>
    <row r="66" spans="2:10" ht="18" customHeight="1">
      <c r="B66" s="22"/>
      <c r="C66" s="361" t="s">
        <v>133</v>
      </c>
      <c r="D66" s="361"/>
      <c r="E66" s="361"/>
      <c r="F66" s="361"/>
      <c r="G66" s="361" t="s">
        <v>134</v>
      </c>
      <c r="H66" s="361"/>
      <c r="I66" s="404" t="s">
        <v>131</v>
      </c>
      <c r="J66" s="404"/>
    </row>
    <row r="67" spans="2:10">
      <c r="B67" s="22"/>
      <c r="C67" s="435" t="s">
        <v>135</v>
      </c>
      <c r="D67" s="435"/>
      <c r="E67" s="435"/>
      <c r="F67" s="435"/>
      <c r="G67" s="386">
        <v>102</v>
      </c>
      <c r="H67" s="386"/>
      <c r="I67" s="436">
        <v>1266761</v>
      </c>
      <c r="J67" s="436"/>
    </row>
    <row r="68" spans="2:10" ht="22.5" customHeight="1">
      <c r="B68" s="22"/>
      <c r="C68" s="435" t="s">
        <v>259</v>
      </c>
      <c r="D68" s="435"/>
      <c r="E68" s="435"/>
      <c r="F68" s="435"/>
      <c r="G68" s="386">
        <v>123</v>
      </c>
      <c r="H68" s="386"/>
      <c r="I68" s="436">
        <v>1465884</v>
      </c>
      <c r="J68" s="436"/>
    </row>
    <row r="69" spans="2:10">
      <c r="B69" s="22"/>
      <c r="C69" s="439" t="s">
        <v>136</v>
      </c>
      <c r="D69" s="439"/>
      <c r="E69" s="439"/>
      <c r="F69" s="439"/>
      <c r="G69" s="386">
        <v>123</v>
      </c>
      <c r="H69" s="386"/>
      <c r="I69" s="436">
        <v>1465884</v>
      </c>
      <c r="J69" s="436"/>
    </row>
    <row r="70" spans="2:10" ht="12" customHeight="1">
      <c r="B70" s="22"/>
      <c r="C70" s="439" t="s">
        <v>137</v>
      </c>
      <c r="D70" s="439"/>
      <c r="E70" s="439"/>
      <c r="F70" s="439"/>
      <c r="G70" s="386">
        <v>952</v>
      </c>
      <c r="H70" s="386"/>
      <c r="I70" s="436">
        <f ca="1">SUM(I69:J70)</f>
        <v>8404755</v>
      </c>
      <c r="J70" s="436"/>
    </row>
    <row r="71" spans="2:10">
      <c r="B71" s="22"/>
      <c r="C71" s="439" t="s">
        <v>138</v>
      </c>
      <c r="D71" s="439"/>
      <c r="E71" s="439"/>
      <c r="F71" s="439"/>
      <c r="G71" s="386">
        <v>0</v>
      </c>
      <c r="H71" s="386"/>
      <c r="I71" s="386">
        <v>3</v>
      </c>
      <c r="J71" s="386"/>
    </row>
    <row r="72" spans="2:10">
      <c r="B72" s="22"/>
      <c r="C72" s="22"/>
      <c r="D72" s="22"/>
      <c r="E72" s="22"/>
      <c r="F72" s="22"/>
      <c r="G72" s="22"/>
      <c r="H72" s="22"/>
      <c r="I72" s="22"/>
      <c r="J72" s="22"/>
    </row>
    <row r="73" spans="2:10" ht="22.5" customHeight="1">
      <c r="B73" s="41" t="s">
        <v>139</v>
      </c>
      <c r="C73" s="22"/>
      <c r="D73" s="22"/>
      <c r="E73" s="22"/>
      <c r="F73" s="22"/>
      <c r="G73" s="22"/>
      <c r="H73" s="22"/>
      <c r="I73" s="22"/>
      <c r="J73" s="22"/>
    </row>
    <row r="74" spans="2:10" ht="21" customHeight="1">
      <c r="B74" s="22"/>
      <c r="C74" s="361" t="s">
        <v>140</v>
      </c>
      <c r="D74" s="361"/>
      <c r="E74" s="361"/>
      <c r="F74" s="361"/>
      <c r="G74" s="361"/>
      <c r="H74" s="361"/>
      <c r="I74" s="361"/>
      <c r="J74" s="46"/>
    </row>
    <row r="75" spans="2:10">
      <c r="B75" s="22"/>
      <c r="C75" s="440" t="s">
        <v>141</v>
      </c>
      <c r="D75" s="441"/>
      <c r="E75" s="441"/>
      <c r="F75" s="441"/>
      <c r="G75" s="441"/>
      <c r="H75" s="441"/>
      <c r="I75" s="442"/>
      <c r="J75" s="47"/>
    </row>
    <row r="76" spans="2:10" ht="20.25" customHeight="1">
      <c r="B76" s="22"/>
      <c r="C76" s="443" t="s">
        <v>194</v>
      </c>
      <c r="D76" s="443"/>
      <c r="E76" s="443"/>
      <c r="F76" s="443"/>
      <c r="G76" s="443"/>
      <c r="H76" s="443"/>
      <c r="I76" s="443"/>
      <c r="J76" s="125"/>
    </row>
    <row r="77" spans="2:10">
      <c r="B77" s="22"/>
      <c r="C77" s="412" t="s">
        <v>142</v>
      </c>
      <c r="D77" s="412"/>
      <c r="E77" s="412"/>
      <c r="F77" s="412"/>
      <c r="G77" s="412"/>
      <c r="H77" s="412"/>
      <c r="I77" s="412"/>
      <c r="J77" s="71"/>
    </row>
    <row r="78" spans="2:10">
      <c r="B78" s="22"/>
      <c r="C78" s="412" t="s">
        <v>260</v>
      </c>
      <c r="D78" s="412"/>
      <c r="E78" s="412"/>
      <c r="F78" s="412"/>
      <c r="G78" s="412"/>
      <c r="H78" s="412"/>
      <c r="I78" s="412"/>
      <c r="J78" s="71"/>
    </row>
    <row r="79" spans="2:10">
      <c r="B79" s="22"/>
      <c r="C79" s="412" t="s">
        <v>143</v>
      </c>
      <c r="D79" s="412"/>
      <c r="E79" s="412"/>
      <c r="F79" s="412"/>
      <c r="G79" s="412"/>
      <c r="H79" s="412"/>
      <c r="I79" s="412"/>
      <c r="J79" s="71"/>
    </row>
    <row r="80" spans="2:10">
      <c r="B80" s="22"/>
      <c r="C80" s="412" t="s">
        <v>144</v>
      </c>
      <c r="D80" s="412"/>
      <c r="E80" s="412"/>
      <c r="F80" s="412"/>
      <c r="G80" s="412"/>
      <c r="H80" s="412"/>
      <c r="I80" s="412"/>
      <c r="J80" s="71"/>
    </row>
    <row r="81" spans="2:15">
      <c r="B81" s="22"/>
      <c r="C81" s="387"/>
      <c r="D81" s="387"/>
      <c r="E81" s="387"/>
      <c r="F81" s="387"/>
      <c r="G81" s="387"/>
      <c r="H81" s="387"/>
      <c r="I81" s="387"/>
      <c r="J81" s="71"/>
    </row>
    <row r="82" spans="2:15" ht="21.75" customHeight="1">
      <c r="B82" s="22"/>
      <c r="C82" s="445" t="s">
        <v>145</v>
      </c>
      <c r="D82" s="445"/>
      <c r="E82" s="445"/>
      <c r="F82" s="445"/>
      <c r="G82" s="445"/>
      <c r="H82" s="445"/>
      <c r="I82" s="445"/>
      <c r="J82" s="129"/>
    </row>
    <row r="83" spans="2:15">
      <c r="B83" s="22"/>
      <c r="C83" s="22"/>
      <c r="D83" s="22"/>
      <c r="E83" s="22"/>
      <c r="F83" s="22"/>
      <c r="G83" s="22"/>
      <c r="H83" s="22"/>
      <c r="I83" s="22"/>
      <c r="J83" s="22"/>
    </row>
    <row r="84" spans="2:15" ht="25.5" customHeight="1">
      <c r="B84" s="41" t="s">
        <v>146</v>
      </c>
      <c r="C84" s="22"/>
      <c r="D84" s="22"/>
      <c r="E84" s="22"/>
      <c r="F84" s="22"/>
      <c r="G84" s="22"/>
      <c r="H84" s="22"/>
      <c r="I84" s="22"/>
      <c r="J84" s="22"/>
    </row>
    <row r="85" spans="2:15">
      <c r="B85" s="22"/>
      <c r="C85" s="444" t="s">
        <v>180</v>
      </c>
      <c r="D85" s="444"/>
      <c r="E85" s="444"/>
      <c r="F85" s="444"/>
      <c r="G85" s="444"/>
      <c r="H85" s="444"/>
      <c r="I85" s="444"/>
      <c r="J85" s="116">
        <v>167</v>
      </c>
      <c r="K85" s="55"/>
      <c r="L85" s="55"/>
      <c r="M85" s="55"/>
      <c r="N85" s="55"/>
      <c r="O85" s="55"/>
    </row>
    <row r="86" spans="2:15">
      <c r="B86" s="22"/>
      <c r="C86" s="444" t="s">
        <v>181</v>
      </c>
      <c r="D86" s="444"/>
      <c r="E86" s="444"/>
      <c r="F86" s="444"/>
      <c r="G86" s="444"/>
      <c r="H86" s="444"/>
      <c r="I86" s="444"/>
      <c r="J86" s="116">
        <v>109</v>
      </c>
      <c r="K86" s="55"/>
      <c r="L86" s="55"/>
      <c r="M86" s="55"/>
      <c r="N86" s="55"/>
      <c r="O86" s="55"/>
    </row>
    <row r="87" spans="2:15">
      <c r="B87" s="22"/>
      <c r="C87" s="444" t="s">
        <v>182</v>
      </c>
      <c r="D87" s="444"/>
      <c r="E87" s="444"/>
      <c r="F87" s="444"/>
      <c r="G87" s="444"/>
      <c r="H87" s="444"/>
      <c r="I87" s="444"/>
      <c r="J87" s="116">
        <v>144</v>
      </c>
      <c r="K87" s="55"/>
      <c r="L87" s="55"/>
      <c r="M87" s="55"/>
      <c r="N87" s="55"/>
      <c r="O87" s="55"/>
    </row>
    <row r="88" spans="2:15">
      <c r="B88" s="22"/>
      <c r="C88" s="420" t="s">
        <v>183</v>
      </c>
      <c r="D88" s="420"/>
      <c r="E88" s="420"/>
      <c r="F88" s="420"/>
      <c r="G88" s="420"/>
      <c r="H88" s="420"/>
      <c r="I88" s="420"/>
      <c r="J88" s="116">
        <v>8</v>
      </c>
      <c r="K88" s="56"/>
      <c r="L88" s="56"/>
      <c r="M88" s="56"/>
      <c r="N88" s="56"/>
      <c r="O88" s="56"/>
    </row>
    <row r="89" spans="2:15">
      <c r="B89" s="22"/>
      <c r="C89" s="444" t="s">
        <v>184</v>
      </c>
      <c r="D89" s="444"/>
      <c r="E89" s="444"/>
      <c r="F89" s="444"/>
      <c r="G89" s="444"/>
      <c r="H89" s="444"/>
      <c r="I89" s="444"/>
      <c r="J89" s="116">
        <v>11</v>
      </c>
      <c r="K89" s="55"/>
      <c r="L89" s="55"/>
      <c r="M89" s="55"/>
      <c r="N89" s="55"/>
      <c r="O89" s="55"/>
    </row>
    <row r="90" spans="2:15">
      <c r="B90" s="22"/>
      <c r="C90" s="444" t="s">
        <v>185</v>
      </c>
      <c r="D90" s="444"/>
      <c r="E90" s="444"/>
      <c r="F90" s="444"/>
      <c r="G90" s="444"/>
      <c r="H90" s="444"/>
      <c r="I90" s="444"/>
      <c r="J90" s="116">
        <v>6</v>
      </c>
      <c r="K90" s="55"/>
      <c r="L90" s="55"/>
      <c r="M90" s="55"/>
      <c r="N90" s="55"/>
      <c r="O90" s="55"/>
    </row>
    <row r="91" spans="2:15">
      <c r="B91" s="22"/>
      <c r="C91" s="22"/>
      <c r="D91" s="22"/>
      <c r="E91" s="22"/>
      <c r="F91" s="22"/>
      <c r="G91" s="22"/>
      <c r="H91" s="22"/>
      <c r="I91" s="22"/>
      <c r="J91" s="22"/>
    </row>
    <row r="92" spans="2:15">
      <c r="B92" s="22"/>
      <c r="C92" s="22" t="s">
        <v>70</v>
      </c>
      <c r="D92" s="28"/>
      <c r="E92" s="22"/>
      <c r="F92" s="22"/>
      <c r="G92" s="22"/>
      <c r="H92" s="22" t="s">
        <v>231</v>
      </c>
      <c r="I92" s="22"/>
      <c r="J92" s="22"/>
    </row>
    <row r="93" spans="2:15">
      <c r="B93" s="22"/>
      <c r="C93" s="22"/>
      <c r="D93" s="22"/>
      <c r="E93" s="22"/>
      <c r="F93" s="22"/>
      <c r="G93" s="22"/>
      <c r="H93" s="22"/>
      <c r="I93" s="22"/>
      <c r="J93" s="22"/>
    </row>
    <row r="94" spans="2:15">
      <c r="B94" s="22"/>
      <c r="C94" s="22" t="s">
        <v>176</v>
      </c>
      <c r="D94" s="22"/>
      <c r="E94" s="22"/>
      <c r="F94" s="22"/>
      <c r="G94" s="22"/>
      <c r="H94" s="22" t="s">
        <v>147</v>
      </c>
      <c r="I94" s="22"/>
      <c r="J94" s="22"/>
    </row>
    <row r="95" spans="2:15">
      <c r="B95" s="22"/>
      <c r="C95" s="22"/>
      <c r="D95" s="22"/>
      <c r="E95" s="22"/>
      <c r="F95" s="22"/>
      <c r="G95" s="22"/>
      <c r="H95" s="22"/>
      <c r="I95" s="22"/>
      <c r="J95" s="22"/>
    </row>
    <row r="96" spans="2:15">
      <c r="B96" s="22"/>
      <c r="C96" s="22"/>
      <c r="D96" s="22"/>
      <c r="E96" s="22"/>
      <c r="F96" s="22"/>
      <c r="G96" s="22"/>
      <c r="H96" s="22"/>
      <c r="I96" s="22"/>
      <c r="J96" s="22"/>
    </row>
    <row r="97" spans="2:10">
      <c r="B97" s="22"/>
      <c r="C97" s="22"/>
      <c r="D97" s="22"/>
      <c r="E97" s="22"/>
      <c r="F97" s="22"/>
      <c r="G97" s="22"/>
      <c r="H97" s="22"/>
      <c r="I97" s="22"/>
      <c r="J97" s="22"/>
    </row>
    <row r="98" spans="2:10">
      <c r="B98" s="22"/>
      <c r="C98" s="22"/>
      <c r="D98" s="22"/>
      <c r="E98" s="22"/>
      <c r="F98" s="22"/>
      <c r="G98" s="22"/>
      <c r="H98" s="22"/>
      <c r="I98" s="22"/>
      <c r="J98" s="22"/>
    </row>
    <row r="99" spans="2:10">
      <c r="B99" s="22"/>
      <c r="C99" s="22"/>
      <c r="D99" s="22"/>
      <c r="E99" s="22"/>
      <c r="F99" s="22"/>
      <c r="G99" s="22"/>
      <c r="H99" s="22"/>
      <c r="I99" s="22"/>
      <c r="J99" s="22"/>
    </row>
    <row r="100" spans="2:10"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2:10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2:10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2:10"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2:10"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2:10"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2:10"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2:10"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2:10"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2:10"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2:10"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2:10">
      <c r="B111" s="21"/>
      <c r="C111" s="21"/>
      <c r="D111" s="21"/>
      <c r="E111" s="21"/>
      <c r="F111" s="21"/>
      <c r="G111" s="21"/>
      <c r="H111" s="21"/>
      <c r="I111" s="21"/>
      <c r="J111" s="21"/>
    </row>
  </sheetData>
  <mergeCells count="94">
    <mergeCell ref="G55:I55"/>
    <mergeCell ref="C49:E49"/>
    <mergeCell ref="C54:E54"/>
    <mergeCell ref="C55:E55"/>
    <mergeCell ref="G53:I53"/>
    <mergeCell ref="G54:I54"/>
    <mergeCell ref="C53:E53"/>
    <mergeCell ref="C52:E52"/>
    <mergeCell ref="G52:I52"/>
    <mergeCell ref="G49:I49"/>
    <mergeCell ref="G51:I51"/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C71:F71"/>
    <mergeCell ref="G71:H71"/>
    <mergeCell ref="I70:J70"/>
    <mergeCell ref="I71:J71"/>
    <mergeCell ref="C68:F68"/>
    <mergeCell ref="G68:H68"/>
    <mergeCell ref="I68:J68"/>
    <mergeCell ref="C69:F69"/>
    <mergeCell ref="G69:H69"/>
    <mergeCell ref="I69:J69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37:D37"/>
    <mergeCell ref="C38:D38"/>
    <mergeCell ref="C41:F41"/>
    <mergeCell ref="G41:J41"/>
    <mergeCell ref="C42:E42"/>
    <mergeCell ref="C32:D32"/>
    <mergeCell ref="C33:D33"/>
    <mergeCell ref="C34:D34"/>
    <mergeCell ref="C35:D35"/>
    <mergeCell ref="C36:D36"/>
    <mergeCell ref="B2:J2"/>
    <mergeCell ref="D3:I3"/>
    <mergeCell ref="E5:I5"/>
    <mergeCell ref="D9:E9"/>
    <mergeCell ref="B11:E11"/>
    <mergeCell ref="H20:I20"/>
    <mergeCell ref="H23:I23"/>
    <mergeCell ref="H25:I25"/>
    <mergeCell ref="H26:I26"/>
    <mergeCell ref="H22:I22"/>
    <mergeCell ref="C57:E57"/>
    <mergeCell ref="G57:I57"/>
    <mergeCell ref="H27:I27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C45:E45"/>
    <mergeCell ref="G43:I43"/>
    <mergeCell ref="G45:I45"/>
    <mergeCell ref="C46:E46"/>
    <mergeCell ref="G46:I46"/>
    <mergeCell ref="C47:E47"/>
    <mergeCell ref="C50:E50"/>
    <mergeCell ref="G47:I47"/>
    <mergeCell ref="C48:E48"/>
    <mergeCell ref="G50:I50"/>
    <mergeCell ref="G48:I48"/>
  </mergeCells>
  <pageMargins left="0.7" right="0.7" top="0.75" bottom="0.75" header="0.3" footer="0.3"/>
  <pageSetup paperSize="9" scale="7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61"/>
  <sheetViews>
    <sheetView tabSelected="1" topLeftCell="K104" workbookViewId="0">
      <selection activeCell="N134" sqref="N134"/>
    </sheetView>
  </sheetViews>
  <sheetFormatPr defaultRowHeight="14.4"/>
  <cols>
    <col min="1" max="1" width="8.6640625" customWidth="1"/>
    <col min="2" max="2" width="23.5546875" customWidth="1"/>
    <col min="3" max="3" width="31.33203125" customWidth="1"/>
    <col min="4" max="4" width="32.44140625" customWidth="1"/>
    <col min="5" max="5" width="23.33203125" customWidth="1"/>
    <col min="6" max="6" width="11" customWidth="1"/>
    <col min="7" max="7" width="24.88671875" customWidth="1"/>
    <col min="8" max="8" width="17.5546875" customWidth="1"/>
    <col min="9" max="9" width="17.109375" customWidth="1"/>
    <col min="10" max="10" width="17" customWidth="1"/>
    <col min="11" max="11" width="19.109375" customWidth="1"/>
    <col min="12" max="12" width="20.109375" customWidth="1"/>
    <col min="13" max="13" width="23" customWidth="1"/>
    <col min="14" max="14" width="13.5546875" customWidth="1"/>
    <col min="15" max="15" width="17.44140625" style="143" customWidth="1"/>
    <col min="16" max="16" width="26.33203125" style="143" customWidth="1"/>
    <col min="17" max="17" width="13.5546875" style="143" customWidth="1"/>
    <col min="18" max="18" width="18.6640625" style="143" customWidth="1"/>
    <col min="19" max="19" width="14.6640625" style="143" customWidth="1"/>
    <col min="20" max="20" width="11.6640625" style="143" customWidth="1"/>
    <col min="21" max="21" width="15.88671875" style="143" customWidth="1"/>
    <col min="22" max="22" width="8" style="143" customWidth="1"/>
    <col min="23" max="23" width="9.33203125" style="143" customWidth="1"/>
    <col min="24" max="24" width="15.33203125" style="143" customWidth="1"/>
    <col min="25" max="25" width="11.5546875" style="143" customWidth="1"/>
    <col min="26" max="26" width="9.109375" style="143" customWidth="1"/>
    <col min="27" max="38" width="9.109375" style="143"/>
    <col min="39" max="39" width="18.44140625" style="143" customWidth="1"/>
    <col min="40" max="46" width="9.109375" style="143"/>
  </cols>
  <sheetData>
    <row r="1" spans="1:43" ht="26.25" customHeight="1">
      <c r="A1" s="143"/>
      <c r="B1" s="198"/>
      <c r="C1" s="199"/>
      <c r="D1" s="200"/>
      <c r="E1" s="200"/>
      <c r="F1" s="200"/>
      <c r="G1" s="200"/>
      <c r="H1" s="200"/>
      <c r="I1" s="200"/>
      <c r="J1" s="200"/>
      <c r="K1" s="200"/>
      <c r="L1" s="200"/>
      <c r="M1" s="31"/>
      <c r="N1" s="21"/>
    </row>
    <row r="2" spans="1:43" ht="24.75" customHeight="1" thickBot="1">
      <c r="A2" s="143"/>
      <c r="B2" s="450" t="s">
        <v>278</v>
      </c>
      <c r="C2" s="450"/>
      <c r="D2" s="450"/>
      <c r="E2" s="450"/>
      <c r="F2" s="450"/>
      <c r="G2" s="450"/>
      <c r="H2" s="31"/>
      <c r="I2" s="31"/>
      <c r="J2" s="31"/>
      <c r="K2" s="31"/>
      <c r="L2" s="31"/>
      <c r="M2" s="21"/>
      <c r="N2" s="21"/>
    </row>
    <row r="3" spans="1:43" ht="22.5" customHeight="1">
      <c r="A3" s="201"/>
      <c r="B3" s="109"/>
      <c r="C3" s="110" t="s">
        <v>208</v>
      </c>
      <c r="D3" s="105"/>
      <c r="E3" s="105"/>
      <c r="F3" s="105"/>
      <c r="G3" s="106"/>
      <c r="H3" s="107"/>
      <c r="I3" s="108"/>
      <c r="J3" s="21"/>
      <c r="K3" s="107"/>
      <c r="L3" s="21"/>
      <c r="M3" s="21"/>
    </row>
    <row r="4" spans="1:43" ht="36" customHeight="1">
      <c r="A4" s="267" t="s">
        <v>97</v>
      </c>
      <c r="B4" s="268" t="s">
        <v>155</v>
      </c>
      <c r="C4" s="268" t="s">
        <v>210</v>
      </c>
      <c r="D4" s="268" t="s">
        <v>209</v>
      </c>
      <c r="E4" s="269" t="s">
        <v>98</v>
      </c>
      <c r="F4" s="270" t="s">
        <v>99</v>
      </c>
      <c r="G4" s="269" t="s">
        <v>100</v>
      </c>
      <c r="H4" s="268" t="s">
        <v>178</v>
      </c>
      <c r="I4" s="268" t="s">
        <v>151</v>
      </c>
      <c r="J4" s="271" t="s">
        <v>152</v>
      </c>
      <c r="K4" s="272" t="s">
        <v>153</v>
      </c>
      <c r="L4" s="272" t="s">
        <v>154</v>
      </c>
      <c r="M4" s="273" t="s">
        <v>198</v>
      </c>
      <c r="N4" s="274" t="s">
        <v>198</v>
      </c>
      <c r="O4" s="160"/>
      <c r="P4" s="160"/>
      <c r="Q4" s="161"/>
      <c r="R4" s="162"/>
      <c r="S4" s="162"/>
      <c r="X4" s="163"/>
      <c r="Y4" s="164"/>
      <c r="AA4" s="69"/>
      <c r="AB4" s="69"/>
      <c r="AC4" s="69"/>
      <c r="AD4" s="69"/>
      <c r="AE4" s="69"/>
      <c r="AF4" s="69"/>
      <c r="AG4" s="70"/>
      <c r="AH4" s="69"/>
      <c r="AI4" s="165"/>
      <c r="AJ4" s="166"/>
      <c r="AK4" s="67"/>
      <c r="AL4" s="167"/>
    </row>
    <row r="5" spans="1:43" ht="15" customHeight="1">
      <c r="A5" s="262">
        <v>1</v>
      </c>
      <c r="B5" s="277" t="s">
        <v>281</v>
      </c>
      <c r="C5" s="277" t="s">
        <v>282</v>
      </c>
      <c r="D5" s="277"/>
      <c r="E5" s="277" t="s">
        <v>26</v>
      </c>
      <c r="F5" s="277">
        <v>51</v>
      </c>
      <c r="G5" s="202" t="s">
        <v>439</v>
      </c>
      <c r="H5" s="279">
        <v>43161</v>
      </c>
      <c r="I5" s="279">
        <v>43164</v>
      </c>
      <c r="J5" s="215">
        <f t="shared" ref="J5:J6" si="0">I5-H5</f>
        <v>3</v>
      </c>
      <c r="K5" s="277" t="s">
        <v>223</v>
      </c>
      <c r="L5" s="301" t="s">
        <v>283</v>
      </c>
      <c r="M5" s="307">
        <v>11985</v>
      </c>
      <c r="N5" s="307">
        <v>11985</v>
      </c>
      <c r="O5" s="142"/>
      <c r="P5" s="142"/>
      <c r="Q5" s="142"/>
      <c r="R5" s="142"/>
      <c r="S5" s="281"/>
      <c r="T5" s="142"/>
      <c r="U5" s="277"/>
      <c r="V5" s="142"/>
      <c r="W5" s="142"/>
      <c r="X5" s="142"/>
      <c r="Y5" s="142"/>
      <c r="Z5" s="186"/>
      <c r="AA5" s="182"/>
      <c r="AC5" s="174"/>
      <c r="AD5" s="174"/>
      <c r="AE5" s="174"/>
      <c r="AF5" s="174"/>
      <c r="AG5" s="174"/>
      <c r="AH5" s="174"/>
      <c r="AI5" s="174"/>
      <c r="AJ5" s="174"/>
      <c r="AK5" s="68"/>
      <c r="AL5" s="174"/>
      <c r="AM5" s="172"/>
      <c r="AN5" s="206"/>
    </row>
    <row r="6" spans="1:43" ht="15" customHeight="1">
      <c r="A6" s="262">
        <v>2</v>
      </c>
      <c r="B6" s="277" t="s">
        <v>284</v>
      </c>
      <c r="C6" s="266"/>
      <c r="D6" s="277" t="s">
        <v>189</v>
      </c>
      <c r="E6" s="277" t="s">
        <v>25</v>
      </c>
      <c r="F6" s="277">
        <v>1</v>
      </c>
      <c r="G6" s="202" t="s">
        <v>439</v>
      </c>
      <c r="H6" s="279">
        <v>43170</v>
      </c>
      <c r="I6" s="279">
        <v>43171</v>
      </c>
      <c r="J6" s="215">
        <f t="shared" si="0"/>
        <v>1</v>
      </c>
      <c r="K6" s="277" t="s">
        <v>223</v>
      </c>
      <c r="L6" s="301">
        <v>3554129729</v>
      </c>
      <c r="M6" s="285">
        <v>22154</v>
      </c>
      <c r="N6" s="285">
        <v>22154</v>
      </c>
      <c r="O6" s="142"/>
      <c r="P6" s="142"/>
      <c r="Q6" s="142"/>
      <c r="R6" s="142"/>
      <c r="S6" s="281"/>
      <c r="T6" s="142"/>
      <c r="U6" s="277"/>
      <c r="V6" s="142"/>
      <c r="W6" s="142"/>
      <c r="X6" s="142"/>
      <c r="Y6" s="142"/>
      <c r="Z6" s="207"/>
      <c r="AA6" s="275"/>
      <c r="AC6" s="226"/>
      <c r="AD6" s="226"/>
      <c r="AE6" s="226"/>
      <c r="AF6" s="226"/>
      <c r="AG6" s="226"/>
      <c r="AH6" s="226"/>
      <c r="AI6" s="226"/>
      <c r="AJ6" s="226"/>
      <c r="AK6" s="197"/>
      <c r="AL6" s="226"/>
      <c r="AM6" s="172"/>
      <c r="AN6" s="206"/>
    </row>
    <row r="7" spans="1:43" ht="15" customHeight="1">
      <c r="A7" s="262">
        <v>3</v>
      </c>
      <c r="B7" s="277" t="s">
        <v>285</v>
      </c>
      <c r="C7" s="202"/>
      <c r="D7" s="276" t="s">
        <v>202</v>
      </c>
      <c r="E7" s="277" t="s">
        <v>26</v>
      </c>
      <c r="F7" s="264">
        <v>36</v>
      </c>
      <c r="G7" s="202" t="s">
        <v>439</v>
      </c>
      <c r="H7" s="279">
        <v>43187</v>
      </c>
      <c r="I7" s="279">
        <v>43188</v>
      </c>
      <c r="J7" s="280">
        <f>I7-H7</f>
        <v>1</v>
      </c>
      <c r="K7" s="277" t="s">
        <v>249</v>
      </c>
      <c r="L7" s="266"/>
      <c r="M7" s="282">
        <v>5089</v>
      </c>
      <c r="N7" s="282">
        <v>5089</v>
      </c>
      <c r="O7" s="240"/>
      <c r="P7" s="240"/>
      <c r="Q7" s="298"/>
      <c r="R7" s="308"/>
      <c r="S7" s="202"/>
      <c r="T7" s="142"/>
      <c r="U7" s="142"/>
      <c r="V7" s="142"/>
      <c r="W7" s="142"/>
      <c r="X7" s="309"/>
      <c r="Y7" s="310"/>
      <c r="AA7" s="69"/>
      <c r="AB7" s="69"/>
      <c r="AC7" s="69"/>
      <c r="AD7" s="69"/>
      <c r="AE7" s="69"/>
      <c r="AF7" s="69"/>
      <c r="AG7" s="70"/>
      <c r="AH7" s="69"/>
      <c r="AI7" s="165"/>
      <c r="AJ7" s="166"/>
      <c r="AK7" s="67"/>
      <c r="AL7" s="167"/>
    </row>
    <row r="8" spans="1:43" ht="15" customHeight="1">
      <c r="A8" s="262">
        <v>4</v>
      </c>
      <c r="B8" s="276" t="s">
        <v>286</v>
      </c>
      <c r="C8" s="266"/>
      <c r="D8" s="276" t="s">
        <v>287</v>
      </c>
      <c r="E8" s="276" t="s">
        <v>25</v>
      </c>
      <c r="F8" s="311">
        <v>13</v>
      </c>
      <c r="G8" s="276" t="s">
        <v>440</v>
      </c>
      <c r="H8" s="312">
        <v>43151</v>
      </c>
      <c r="I8" s="312">
        <v>43160</v>
      </c>
      <c r="J8" s="313">
        <f t="shared" ref="J8:J18" si="1">I8-H8</f>
        <v>9</v>
      </c>
      <c r="K8" s="276" t="s">
        <v>248</v>
      </c>
      <c r="L8" s="314">
        <v>3438801817</v>
      </c>
      <c r="M8" s="315">
        <v>15107</v>
      </c>
      <c r="N8" s="315">
        <v>15107</v>
      </c>
      <c r="O8" s="266"/>
      <c r="P8" s="316"/>
      <c r="Q8" s="142"/>
      <c r="R8" s="142"/>
      <c r="S8" s="142"/>
      <c r="T8" s="142"/>
      <c r="U8" s="317"/>
      <c r="V8" s="142"/>
      <c r="W8" s="142"/>
      <c r="X8" s="309"/>
      <c r="Y8" s="310"/>
      <c r="AA8" s="69"/>
      <c r="AB8" s="69"/>
      <c r="AC8" s="69"/>
      <c r="AD8" s="69"/>
      <c r="AE8" s="69"/>
      <c r="AF8" s="69"/>
      <c r="AG8" s="70"/>
      <c r="AH8" s="69"/>
      <c r="AI8" s="165"/>
      <c r="AJ8" s="166"/>
      <c r="AK8" s="67"/>
      <c r="AL8" s="167"/>
      <c r="AP8" s="169"/>
      <c r="AQ8" s="170"/>
    </row>
    <row r="9" spans="1:43" ht="15" customHeight="1">
      <c r="A9" s="262">
        <v>5</v>
      </c>
      <c r="B9" s="276" t="s">
        <v>288</v>
      </c>
      <c r="C9" s="276" t="s">
        <v>289</v>
      </c>
      <c r="D9" s="266"/>
      <c r="E9" s="276" t="s">
        <v>25</v>
      </c>
      <c r="F9" s="311">
        <v>53</v>
      </c>
      <c r="G9" s="276" t="s">
        <v>440</v>
      </c>
      <c r="H9" s="312">
        <v>43154</v>
      </c>
      <c r="I9" s="312">
        <v>43161</v>
      </c>
      <c r="J9" s="313">
        <f t="shared" si="1"/>
        <v>7</v>
      </c>
      <c r="K9" s="276" t="s">
        <v>381</v>
      </c>
      <c r="L9" s="314">
        <v>3120872166</v>
      </c>
      <c r="M9" s="315">
        <v>10421</v>
      </c>
      <c r="N9" s="315">
        <v>10421</v>
      </c>
      <c r="O9" s="266"/>
      <c r="P9" s="276"/>
      <c r="Q9" s="142"/>
      <c r="R9" s="142"/>
      <c r="S9" s="142"/>
      <c r="T9" s="142"/>
      <c r="U9" s="317"/>
      <c r="V9" s="142"/>
      <c r="W9" s="142"/>
      <c r="X9" s="309"/>
      <c r="Y9" s="310"/>
      <c r="AA9" s="69"/>
      <c r="AB9" s="69"/>
      <c r="AC9" s="69"/>
      <c r="AD9" s="69"/>
      <c r="AE9" s="69"/>
      <c r="AF9" s="69"/>
      <c r="AG9" s="70"/>
      <c r="AH9" s="69"/>
      <c r="AI9" s="165"/>
      <c r="AJ9" s="166"/>
      <c r="AK9" s="67"/>
      <c r="AL9" s="171"/>
      <c r="AP9" s="169"/>
      <c r="AQ9" s="170"/>
    </row>
    <row r="10" spans="1:43" ht="15" customHeight="1">
      <c r="A10" s="262">
        <v>6</v>
      </c>
      <c r="B10" s="276" t="s">
        <v>290</v>
      </c>
      <c r="C10" s="276" t="s">
        <v>239</v>
      </c>
      <c r="D10" s="266"/>
      <c r="E10" s="276" t="s">
        <v>25</v>
      </c>
      <c r="F10" s="311">
        <v>48</v>
      </c>
      <c r="G10" s="276" t="s">
        <v>440</v>
      </c>
      <c r="H10" s="312">
        <v>43157</v>
      </c>
      <c r="I10" s="312">
        <v>43162</v>
      </c>
      <c r="J10" s="313">
        <f t="shared" si="1"/>
        <v>5</v>
      </c>
      <c r="K10" s="276" t="s">
        <v>234</v>
      </c>
      <c r="L10" s="314">
        <v>3555170167</v>
      </c>
      <c r="M10" s="315">
        <v>15095</v>
      </c>
      <c r="N10" s="315">
        <v>15095</v>
      </c>
      <c r="O10" s="266"/>
      <c r="P10" s="276"/>
      <c r="Q10" s="142"/>
      <c r="R10" s="142"/>
      <c r="S10" s="142"/>
      <c r="T10" s="142"/>
      <c r="U10" s="317"/>
      <c r="V10" s="142"/>
      <c r="W10" s="142"/>
      <c r="X10" s="242"/>
      <c r="Y10" s="210"/>
      <c r="AA10" s="173"/>
      <c r="AB10" s="173"/>
      <c r="AC10" s="173"/>
      <c r="AD10" s="173"/>
      <c r="AE10" s="174"/>
      <c r="AF10" s="173"/>
      <c r="AG10" s="173"/>
      <c r="AH10" s="173"/>
      <c r="AI10" s="68"/>
      <c r="AJ10" s="173"/>
      <c r="AK10" s="174"/>
      <c r="AL10" s="175"/>
      <c r="AO10" s="169"/>
      <c r="AP10" s="169"/>
      <c r="AQ10" s="170"/>
    </row>
    <row r="11" spans="1:43" ht="15" customHeight="1">
      <c r="A11" s="262">
        <v>7</v>
      </c>
      <c r="B11" s="276" t="s">
        <v>291</v>
      </c>
      <c r="C11" s="266"/>
      <c r="D11" s="276" t="s">
        <v>188</v>
      </c>
      <c r="E11" s="276" t="s">
        <v>26</v>
      </c>
      <c r="F11" s="311">
        <v>10</v>
      </c>
      <c r="G11" s="276" t="s">
        <v>440</v>
      </c>
      <c r="H11" s="312">
        <v>43160</v>
      </c>
      <c r="I11" s="312">
        <v>43163</v>
      </c>
      <c r="J11" s="313">
        <f t="shared" si="1"/>
        <v>3</v>
      </c>
      <c r="K11" s="276" t="s">
        <v>382</v>
      </c>
      <c r="L11" s="314">
        <v>3425465350</v>
      </c>
      <c r="M11" s="315">
        <v>12740</v>
      </c>
      <c r="N11" s="315">
        <v>12740</v>
      </c>
      <c r="O11" s="266"/>
      <c r="P11" s="276"/>
      <c r="Q11" s="142"/>
      <c r="R11" s="142"/>
      <c r="S11" s="142"/>
      <c r="T11" s="142"/>
      <c r="U11" s="317"/>
      <c r="V11" s="142"/>
      <c r="W11" s="142"/>
      <c r="X11" s="242"/>
      <c r="Y11" s="210"/>
      <c r="AA11" s="173"/>
      <c r="AB11" s="173"/>
      <c r="AC11" s="173"/>
      <c r="AD11" s="173"/>
      <c r="AE11" s="173"/>
      <c r="AF11" s="173"/>
      <c r="AG11" s="173"/>
      <c r="AH11" s="173"/>
      <c r="AI11" s="68"/>
      <c r="AJ11" s="173"/>
      <c r="AK11" s="174"/>
      <c r="AL11" s="176"/>
      <c r="AO11" s="169"/>
      <c r="AP11" s="169"/>
      <c r="AQ11" s="170"/>
    </row>
    <row r="12" spans="1:43" ht="15" customHeight="1">
      <c r="A12" s="262">
        <v>8</v>
      </c>
      <c r="B12" s="276" t="s">
        <v>292</v>
      </c>
      <c r="C12" s="276" t="s">
        <v>293</v>
      </c>
      <c r="D12" s="266"/>
      <c r="E12" s="276" t="s">
        <v>26</v>
      </c>
      <c r="F12" s="311">
        <v>35</v>
      </c>
      <c r="G12" s="276" t="s">
        <v>440</v>
      </c>
      <c r="H12" s="312">
        <v>43160</v>
      </c>
      <c r="I12" s="312">
        <v>43164</v>
      </c>
      <c r="J12" s="313">
        <f t="shared" si="1"/>
        <v>4</v>
      </c>
      <c r="K12" s="276" t="s">
        <v>234</v>
      </c>
      <c r="L12" s="314">
        <v>3554112979</v>
      </c>
      <c r="M12" s="315">
        <v>6974</v>
      </c>
      <c r="N12" s="315">
        <v>6974</v>
      </c>
      <c r="O12" s="266"/>
      <c r="P12" s="276"/>
      <c r="Q12" s="142"/>
      <c r="R12" s="142"/>
      <c r="S12" s="142"/>
      <c r="T12" s="142"/>
      <c r="U12" s="317"/>
      <c r="V12" s="142"/>
      <c r="W12" s="142"/>
      <c r="X12" s="242"/>
      <c r="Y12" s="210"/>
      <c r="AA12" s="173"/>
      <c r="AB12" s="173"/>
      <c r="AC12" s="173"/>
      <c r="AD12" s="173"/>
      <c r="AE12" s="173"/>
      <c r="AF12" s="173"/>
      <c r="AG12" s="173"/>
      <c r="AH12" s="173"/>
      <c r="AI12" s="68"/>
      <c r="AJ12" s="173"/>
      <c r="AK12" s="68"/>
      <c r="AL12" s="175"/>
      <c r="AO12" s="169"/>
      <c r="AP12" s="169"/>
      <c r="AQ12" s="170"/>
    </row>
    <row r="13" spans="1:43" ht="15" customHeight="1">
      <c r="A13" s="262">
        <v>9</v>
      </c>
      <c r="B13" s="276" t="s">
        <v>294</v>
      </c>
      <c r="C13" s="266"/>
      <c r="D13" s="276" t="s">
        <v>188</v>
      </c>
      <c r="E13" s="276" t="s">
        <v>25</v>
      </c>
      <c r="F13" s="311">
        <v>13</v>
      </c>
      <c r="G13" s="276" t="s">
        <v>440</v>
      </c>
      <c r="H13" s="312">
        <v>43161</v>
      </c>
      <c r="I13" s="312">
        <v>43164</v>
      </c>
      <c r="J13" s="313">
        <f t="shared" si="1"/>
        <v>3</v>
      </c>
      <c r="K13" s="276" t="s">
        <v>382</v>
      </c>
      <c r="L13" s="314">
        <v>3129804216</v>
      </c>
      <c r="M13" s="315">
        <v>8912</v>
      </c>
      <c r="N13" s="315">
        <v>8912</v>
      </c>
      <c r="O13" s="266"/>
      <c r="P13" s="276"/>
      <c r="Q13" s="142"/>
      <c r="R13" s="142"/>
      <c r="S13" s="142"/>
      <c r="T13" s="142"/>
      <c r="U13" s="317"/>
      <c r="V13" s="142"/>
      <c r="W13" s="142"/>
      <c r="X13" s="242"/>
      <c r="Y13" s="210"/>
      <c r="AA13" s="173"/>
      <c r="AB13" s="173"/>
      <c r="AC13" s="173"/>
      <c r="AD13" s="173"/>
      <c r="AE13" s="173"/>
      <c r="AF13" s="173"/>
      <c r="AG13" s="173"/>
      <c r="AH13" s="173"/>
      <c r="AI13" s="68"/>
      <c r="AJ13" s="173"/>
      <c r="AK13" s="68"/>
      <c r="AL13" s="177"/>
      <c r="AO13" s="169"/>
      <c r="AP13" s="169"/>
      <c r="AQ13" s="170"/>
    </row>
    <row r="14" spans="1:43" ht="15" customHeight="1">
      <c r="A14" s="262">
        <v>10</v>
      </c>
      <c r="B14" s="276" t="s">
        <v>254</v>
      </c>
      <c r="C14" s="266"/>
      <c r="D14" s="276" t="s">
        <v>188</v>
      </c>
      <c r="E14" s="276" t="s">
        <v>25</v>
      </c>
      <c r="F14" s="311">
        <v>14</v>
      </c>
      <c r="G14" s="276" t="s">
        <v>440</v>
      </c>
      <c r="H14" s="312">
        <v>43162</v>
      </c>
      <c r="I14" s="312">
        <v>43164</v>
      </c>
      <c r="J14" s="313">
        <f t="shared" si="1"/>
        <v>2</v>
      </c>
      <c r="K14" s="276" t="s">
        <v>382</v>
      </c>
      <c r="L14" s="314">
        <v>3133733826</v>
      </c>
      <c r="M14" s="315">
        <v>4024</v>
      </c>
      <c r="N14" s="315">
        <v>4024</v>
      </c>
      <c r="O14" s="266"/>
      <c r="P14" s="276"/>
      <c r="Q14" s="142"/>
      <c r="R14" s="142"/>
      <c r="S14" s="142"/>
      <c r="T14" s="142"/>
      <c r="U14" s="317"/>
      <c r="V14" s="142"/>
      <c r="W14" s="142"/>
      <c r="X14" s="242"/>
      <c r="Y14" s="210"/>
      <c r="AA14" s="173"/>
      <c r="AB14" s="173"/>
      <c r="AC14" s="173"/>
      <c r="AD14" s="173"/>
      <c r="AE14" s="173"/>
      <c r="AF14" s="173"/>
      <c r="AG14" s="173"/>
      <c r="AH14" s="173"/>
      <c r="AI14" s="68"/>
      <c r="AJ14" s="173"/>
      <c r="AK14" s="68"/>
      <c r="AL14" s="177"/>
      <c r="AO14" s="169"/>
      <c r="AP14" s="169"/>
      <c r="AQ14" s="170"/>
    </row>
    <row r="15" spans="1:43" ht="15" customHeight="1">
      <c r="A15" s="262">
        <v>11</v>
      </c>
      <c r="B15" s="276" t="s">
        <v>295</v>
      </c>
      <c r="C15" s="276" t="s">
        <v>395</v>
      </c>
      <c r="D15" s="266"/>
      <c r="E15" s="276" t="s">
        <v>26</v>
      </c>
      <c r="F15" s="311">
        <v>4</v>
      </c>
      <c r="G15" s="276" t="s">
        <v>440</v>
      </c>
      <c r="H15" s="312">
        <v>43160</v>
      </c>
      <c r="I15" s="312">
        <v>43164</v>
      </c>
      <c r="J15" s="313">
        <f t="shared" si="1"/>
        <v>4</v>
      </c>
      <c r="K15" s="276" t="s">
        <v>383</v>
      </c>
      <c r="L15" s="318">
        <v>3118973105</v>
      </c>
      <c r="M15" s="315">
        <v>3889</v>
      </c>
      <c r="N15" s="315">
        <v>3889</v>
      </c>
      <c r="O15" s="266"/>
      <c r="P15" s="276"/>
      <c r="Q15" s="142"/>
      <c r="R15" s="142"/>
      <c r="S15" s="142"/>
      <c r="T15" s="142"/>
      <c r="U15" s="317"/>
      <c r="V15" s="142"/>
      <c r="W15" s="142"/>
      <c r="X15" s="242"/>
      <c r="Y15" s="210"/>
      <c r="AA15" s="173"/>
      <c r="AB15" s="173"/>
      <c r="AC15" s="173"/>
      <c r="AD15" s="173"/>
      <c r="AE15" s="174"/>
      <c r="AF15" s="173"/>
      <c r="AG15" s="173"/>
      <c r="AH15" s="173"/>
      <c r="AI15" s="68"/>
      <c r="AJ15" s="173"/>
      <c r="AK15" s="68"/>
      <c r="AL15" s="161"/>
      <c r="AO15" s="169"/>
      <c r="AP15" s="169"/>
      <c r="AQ15" s="170"/>
    </row>
    <row r="16" spans="1:43" ht="15" customHeight="1">
      <c r="A16" s="262">
        <v>12</v>
      </c>
      <c r="B16" s="276" t="s">
        <v>296</v>
      </c>
      <c r="C16" s="266"/>
      <c r="D16" s="276" t="s">
        <v>188</v>
      </c>
      <c r="E16" s="276" t="s">
        <v>25</v>
      </c>
      <c r="F16" s="311">
        <v>24</v>
      </c>
      <c r="G16" s="276" t="s">
        <v>440</v>
      </c>
      <c r="H16" s="312">
        <v>43163</v>
      </c>
      <c r="I16" s="312">
        <v>43166</v>
      </c>
      <c r="J16" s="313">
        <f t="shared" si="1"/>
        <v>3</v>
      </c>
      <c r="K16" s="276" t="s">
        <v>222</v>
      </c>
      <c r="L16" s="318">
        <v>3318987593</v>
      </c>
      <c r="M16" s="315">
        <v>11296</v>
      </c>
      <c r="N16" s="315">
        <v>11296</v>
      </c>
      <c r="O16" s="266"/>
      <c r="P16" s="276"/>
      <c r="Q16" s="142"/>
      <c r="R16" s="142"/>
      <c r="S16" s="142"/>
      <c r="T16" s="142"/>
      <c r="U16" s="317"/>
      <c r="V16" s="142"/>
      <c r="W16" s="142"/>
      <c r="X16" s="242"/>
      <c r="Y16" s="210"/>
      <c r="AA16" s="173"/>
      <c r="AB16" s="173"/>
      <c r="AC16" s="173"/>
      <c r="AD16" s="173"/>
      <c r="AE16" s="173"/>
      <c r="AF16" s="173"/>
      <c r="AG16" s="173"/>
      <c r="AH16" s="173"/>
      <c r="AI16" s="68"/>
      <c r="AJ16" s="173"/>
      <c r="AK16" s="68"/>
      <c r="AL16" s="176"/>
      <c r="AO16" s="169"/>
      <c r="AP16" s="169"/>
      <c r="AQ16" s="170"/>
    </row>
    <row r="17" spans="1:43" ht="15" customHeight="1">
      <c r="A17" s="262">
        <v>13</v>
      </c>
      <c r="B17" s="276" t="s">
        <v>297</v>
      </c>
      <c r="C17" s="266"/>
      <c r="D17" s="276" t="s">
        <v>188</v>
      </c>
      <c r="E17" s="276" t="s">
        <v>26</v>
      </c>
      <c r="F17" s="311">
        <v>14</v>
      </c>
      <c r="G17" s="276" t="s">
        <v>440</v>
      </c>
      <c r="H17" s="312">
        <v>43165</v>
      </c>
      <c r="I17" s="312">
        <v>43171</v>
      </c>
      <c r="J17" s="313">
        <f t="shared" si="1"/>
        <v>6</v>
      </c>
      <c r="K17" s="276" t="s">
        <v>384</v>
      </c>
      <c r="L17" s="318">
        <v>3499749458</v>
      </c>
      <c r="M17" s="315">
        <v>18123</v>
      </c>
      <c r="N17" s="315">
        <v>18123</v>
      </c>
      <c r="O17" s="266"/>
      <c r="P17" s="276"/>
      <c r="Q17" s="142"/>
      <c r="R17" s="142"/>
      <c r="S17" s="142"/>
      <c r="T17" s="142"/>
      <c r="U17" s="317"/>
      <c r="V17" s="142"/>
      <c r="W17" s="142"/>
      <c r="X17" s="242"/>
      <c r="Y17" s="210"/>
      <c r="AA17" s="173"/>
      <c r="AB17" s="173"/>
      <c r="AC17" s="173"/>
      <c r="AD17" s="173"/>
      <c r="AE17" s="173"/>
      <c r="AF17" s="173"/>
      <c r="AG17" s="173"/>
      <c r="AH17" s="173"/>
      <c r="AI17" s="68"/>
      <c r="AJ17" s="173"/>
      <c r="AK17" s="68"/>
      <c r="AL17" s="176"/>
      <c r="AO17" s="169"/>
      <c r="AP17" s="169"/>
      <c r="AQ17" s="170"/>
    </row>
    <row r="18" spans="1:43" ht="15" customHeight="1">
      <c r="A18" s="262">
        <v>14</v>
      </c>
      <c r="B18" s="276" t="s">
        <v>298</v>
      </c>
      <c r="C18" s="266"/>
      <c r="D18" s="276" t="s">
        <v>188</v>
      </c>
      <c r="E18" s="276" t="s">
        <v>25</v>
      </c>
      <c r="F18" s="311">
        <v>14</v>
      </c>
      <c r="G18" s="276" t="s">
        <v>440</v>
      </c>
      <c r="H18" s="312">
        <v>43168</v>
      </c>
      <c r="I18" s="312">
        <v>43171</v>
      </c>
      <c r="J18" s="313">
        <f t="shared" si="1"/>
        <v>3</v>
      </c>
      <c r="K18" s="276" t="s">
        <v>234</v>
      </c>
      <c r="L18" s="318">
        <v>3555715431</v>
      </c>
      <c r="M18" s="315">
        <v>7488</v>
      </c>
      <c r="N18" s="315">
        <v>7488</v>
      </c>
      <c r="O18" s="266"/>
      <c r="P18" s="276"/>
      <c r="Q18" s="142"/>
      <c r="R18" s="142"/>
      <c r="S18" s="142"/>
      <c r="T18" s="142"/>
      <c r="U18" s="317"/>
      <c r="V18" s="142"/>
      <c r="W18" s="142"/>
      <c r="X18" s="242"/>
      <c r="Y18" s="210"/>
      <c r="AA18" s="173"/>
      <c r="AB18" s="173"/>
      <c r="AC18" s="173"/>
      <c r="AD18" s="173"/>
      <c r="AE18" s="173"/>
      <c r="AF18" s="173"/>
      <c r="AG18" s="173"/>
      <c r="AH18" s="173"/>
      <c r="AI18" s="68"/>
      <c r="AJ18" s="173"/>
      <c r="AK18" s="68"/>
      <c r="AL18" s="178"/>
      <c r="AO18" s="179"/>
      <c r="AP18" s="170"/>
      <c r="AQ18" s="170"/>
    </row>
    <row r="19" spans="1:43" ht="15" customHeight="1">
      <c r="A19" s="262">
        <v>15</v>
      </c>
      <c r="B19" s="276" t="s">
        <v>299</v>
      </c>
      <c r="C19" s="266"/>
      <c r="D19" s="276" t="s">
        <v>188</v>
      </c>
      <c r="E19" s="276" t="s">
        <v>25</v>
      </c>
      <c r="F19" s="311">
        <v>33</v>
      </c>
      <c r="G19" s="276" t="s">
        <v>440</v>
      </c>
      <c r="H19" s="312">
        <v>43172</v>
      </c>
      <c r="I19" s="312">
        <v>43175</v>
      </c>
      <c r="J19" s="313">
        <v>3</v>
      </c>
      <c r="K19" s="276" t="s">
        <v>223</v>
      </c>
      <c r="L19" s="318">
        <v>3100911677</v>
      </c>
      <c r="M19" s="319">
        <v>11684</v>
      </c>
      <c r="N19" s="319">
        <v>11684</v>
      </c>
      <c r="O19" s="266"/>
      <c r="P19" s="276"/>
      <c r="Q19" s="142"/>
      <c r="R19" s="142"/>
      <c r="S19" s="142"/>
      <c r="T19" s="142"/>
      <c r="U19" s="313"/>
      <c r="V19" s="142"/>
      <c r="W19" s="142"/>
      <c r="X19" s="242"/>
      <c r="Y19" s="212"/>
      <c r="AA19" s="174"/>
      <c r="AB19" s="174"/>
      <c r="AC19" s="174"/>
      <c r="AD19" s="174"/>
      <c r="AE19" s="174"/>
      <c r="AF19" s="174"/>
      <c r="AG19" s="174"/>
      <c r="AH19" s="174"/>
      <c r="AI19" s="68"/>
      <c r="AJ19" s="174"/>
      <c r="AK19" s="68"/>
      <c r="AL19" s="161"/>
      <c r="AO19" s="179"/>
      <c r="AP19" s="170"/>
      <c r="AQ19" s="170"/>
    </row>
    <row r="20" spans="1:43" ht="15" customHeight="1">
      <c r="A20" s="262">
        <v>16</v>
      </c>
      <c r="B20" s="276" t="s">
        <v>300</v>
      </c>
      <c r="C20" s="266"/>
      <c r="D20" s="276" t="s">
        <v>202</v>
      </c>
      <c r="E20" s="276" t="s">
        <v>26</v>
      </c>
      <c r="F20" s="311">
        <v>20</v>
      </c>
      <c r="G20" s="276" t="s">
        <v>440</v>
      </c>
      <c r="H20" s="312">
        <v>43173</v>
      </c>
      <c r="I20" s="312">
        <v>43176</v>
      </c>
      <c r="J20" s="313">
        <v>3</v>
      </c>
      <c r="K20" s="276" t="s">
        <v>219</v>
      </c>
      <c r="L20" s="318">
        <v>3555246804</v>
      </c>
      <c r="M20" s="319">
        <v>10037</v>
      </c>
      <c r="N20" s="319">
        <v>10037</v>
      </c>
      <c r="O20" s="266"/>
      <c r="P20" s="276"/>
      <c r="Q20" s="142"/>
      <c r="R20" s="142"/>
      <c r="S20" s="142"/>
      <c r="T20" s="142"/>
      <c r="U20" s="313"/>
      <c r="V20" s="142"/>
      <c r="W20" s="142"/>
      <c r="X20" s="309"/>
      <c r="Y20" s="310"/>
      <c r="AA20" s="69"/>
      <c r="AB20" s="69"/>
      <c r="AC20" s="69"/>
      <c r="AD20" s="69"/>
      <c r="AE20" s="69"/>
      <c r="AF20" s="69"/>
      <c r="AG20" s="69"/>
      <c r="AH20" s="69"/>
      <c r="AI20" s="165"/>
      <c r="AJ20" s="166"/>
      <c r="AK20" s="181"/>
      <c r="AL20" s="167"/>
      <c r="AO20" s="169"/>
      <c r="AP20" s="169"/>
      <c r="AQ20" s="170"/>
    </row>
    <row r="21" spans="1:43" ht="15" customHeight="1">
      <c r="A21" s="262">
        <v>17</v>
      </c>
      <c r="B21" s="276" t="s">
        <v>301</v>
      </c>
      <c r="C21" s="266"/>
      <c r="D21" s="276" t="s">
        <v>188</v>
      </c>
      <c r="E21" s="276" t="s">
        <v>25</v>
      </c>
      <c r="F21" s="311">
        <v>13</v>
      </c>
      <c r="G21" s="276" t="s">
        <v>440</v>
      </c>
      <c r="H21" s="312">
        <v>43175</v>
      </c>
      <c r="I21" s="312">
        <v>43178</v>
      </c>
      <c r="J21" s="313">
        <v>3</v>
      </c>
      <c r="K21" s="276" t="s">
        <v>248</v>
      </c>
      <c r="L21" s="318">
        <v>35554143489</v>
      </c>
      <c r="M21" s="319">
        <v>10590</v>
      </c>
      <c r="N21" s="319">
        <v>10590</v>
      </c>
      <c r="O21" s="266"/>
      <c r="P21" s="276"/>
      <c r="Q21" s="142"/>
      <c r="R21" s="142"/>
      <c r="S21" s="142"/>
      <c r="T21" s="142"/>
      <c r="U21" s="313"/>
      <c r="V21" s="142"/>
      <c r="W21" s="142"/>
      <c r="X21" s="309"/>
      <c r="Y21" s="310"/>
      <c r="AA21" s="69"/>
      <c r="AB21" s="69"/>
      <c r="AC21" s="69"/>
      <c r="AD21" s="69"/>
      <c r="AE21" s="69"/>
      <c r="AF21" s="69"/>
      <c r="AG21" s="69"/>
      <c r="AH21" s="69"/>
      <c r="AI21" s="165"/>
      <c r="AJ21" s="166"/>
      <c r="AK21" s="181"/>
      <c r="AL21" s="161"/>
      <c r="AO21" s="169"/>
      <c r="AP21" s="169"/>
      <c r="AQ21" s="170"/>
    </row>
    <row r="22" spans="1:43" ht="15" customHeight="1">
      <c r="A22" s="262">
        <v>18</v>
      </c>
      <c r="B22" s="276" t="s">
        <v>302</v>
      </c>
      <c r="C22" s="266"/>
      <c r="D22" s="276" t="s">
        <v>188</v>
      </c>
      <c r="E22" s="276" t="s">
        <v>26</v>
      </c>
      <c r="F22" s="311">
        <v>12</v>
      </c>
      <c r="G22" s="276" t="s">
        <v>440</v>
      </c>
      <c r="H22" s="312">
        <v>43175</v>
      </c>
      <c r="I22" s="312">
        <v>43178</v>
      </c>
      <c r="J22" s="313">
        <v>3</v>
      </c>
      <c r="K22" s="276" t="s">
        <v>234</v>
      </c>
      <c r="L22" s="318">
        <v>3555631276</v>
      </c>
      <c r="M22" s="319">
        <v>8857</v>
      </c>
      <c r="N22" s="319">
        <v>8857</v>
      </c>
      <c r="O22" s="266"/>
      <c r="P22" s="276"/>
      <c r="Q22" s="142"/>
      <c r="R22" s="142"/>
      <c r="S22" s="142"/>
      <c r="T22" s="142"/>
      <c r="U22" s="313"/>
      <c r="V22" s="142"/>
      <c r="W22" s="142"/>
      <c r="X22" s="242"/>
      <c r="Y22" s="212"/>
      <c r="AA22" s="174"/>
      <c r="AB22" s="174"/>
      <c r="AC22" s="174"/>
      <c r="AD22" s="174"/>
      <c r="AE22" s="174"/>
      <c r="AF22" s="174"/>
      <c r="AG22" s="174"/>
      <c r="AH22" s="174"/>
      <c r="AI22" s="165"/>
      <c r="AJ22" s="174"/>
      <c r="AK22" s="181"/>
      <c r="AL22" s="177"/>
      <c r="AO22" s="169"/>
      <c r="AP22" s="169"/>
      <c r="AQ22" s="170"/>
    </row>
    <row r="23" spans="1:43" ht="15" customHeight="1">
      <c r="A23" s="262">
        <v>19</v>
      </c>
      <c r="B23" s="276" t="s">
        <v>303</v>
      </c>
      <c r="C23" s="276" t="s">
        <v>203</v>
      </c>
      <c r="D23" s="266"/>
      <c r="E23" s="276" t="s">
        <v>25</v>
      </c>
      <c r="F23" s="311">
        <v>60</v>
      </c>
      <c r="G23" s="276" t="s">
        <v>440</v>
      </c>
      <c r="H23" s="312">
        <v>43175</v>
      </c>
      <c r="I23" s="320">
        <v>43189</v>
      </c>
      <c r="J23" s="313">
        <v>14</v>
      </c>
      <c r="K23" s="276" t="s">
        <v>385</v>
      </c>
      <c r="L23" s="318">
        <v>3555193089</v>
      </c>
      <c r="M23" s="319">
        <v>25000</v>
      </c>
      <c r="N23" s="319">
        <v>25000</v>
      </c>
      <c r="O23" s="266"/>
      <c r="P23" s="276"/>
      <c r="Q23" s="142"/>
      <c r="R23" s="142"/>
      <c r="S23" s="142"/>
      <c r="T23" s="142"/>
      <c r="U23" s="313"/>
      <c r="V23" s="142"/>
      <c r="W23" s="142"/>
      <c r="X23" s="242"/>
      <c r="Y23" s="212"/>
      <c r="AA23" s="174"/>
      <c r="AB23" s="174"/>
      <c r="AC23" s="174"/>
      <c r="AD23" s="174"/>
      <c r="AE23" s="174"/>
      <c r="AF23" s="174"/>
      <c r="AG23" s="174"/>
      <c r="AH23" s="174"/>
      <c r="AI23" s="165"/>
      <c r="AJ23" s="174"/>
      <c r="AK23" s="181"/>
      <c r="AL23" s="177"/>
      <c r="AO23" s="169"/>
      <c r="AP23" s="169"/>
      <c r="AQ23" s="170"/>
    </row>
    <row r="24" spans="1:43" ht="15" customHeight="1">
      <c r="A24" s="262">
        <v>20</v>
      </c>
      <c r="B24" s="276" t="s">
        <v>304</v>
      </c>
      <c r="C24" s="266"/>
      <c r="D24" s="276" t="s">
        <v>188</v>
      </c>
      <c r="E24" s="276" t="s">
        <v>26</v>
      </c>
      <c r="F24" s="311">
        <v>17</v>
      </c>
      <c r="G24" s="276" t="s">
        <v>440</v>
      </c>
      <c r="H24" s="312">
        <v>43176</v>
      </c>
      <c r="I24" s="312">
        <v>43180</v>
      </c>
      <c r="J24" s="313">
        <v>4</v>
      </c>
      <c r="K24" s="276" t="s">
        <v>223</v>
      </c>
      <c r="L24" s="318">
        <v>3555612863</v>
      </c>
      <c r="M24" s="319">
        <v>16148</v>
      </c>
      <c r="N24" s="319">
        <v>16148</v>
      </c>
      <c r="O24" s="266"/>
      <c r="P24" s="276"/>
      <c r="Q24" s="142"/>
      <c r="R24" s="142"/>
      <c r="S24" s="142"/>
      <c r="T24" s="142"/>
      <c r="U24" s="313"/>
      <c r="V24" s="142"/>
      <c r="W24" s="142"/>
      <c r="X24" s="242"/>
      <c r="Y24" s="212"/>
      <c r="AA24" s="174"/>
      <c r="AB24" s="174"/>
      <c r="AC24" s="174"/>
      <c r="AD24" s="174"/>
      <c r="AE24" s="174"/>
      <c r="AF24" s="174"/>
      <c r="AG24" s="174"/>
      <c r="AH24" s="174"/>
      <c r="AI24" s="165"/>
      <c r="AJ24" s="174"/>
      <c r="AK24" s="181"/>
      <c r="AL24" s="183"/>
      <c r="AO24" s="169"/>
      <c r="AP24" s="169"/>
      <c r="AQ24" s="170"/>
    </row>
    <row r="25" spans="1:43" ht="15" customHeight="1">
      <c r="A25" s="262">
        <v>21</v>
      </c>
      <c r="B25" s="276" t="s">
        <v>305</v>
      </c>
      <c r="C25" s="266"/>
      <c r="D25" s="276" t="s">
        <v>202</v>
      </c>
      <c r="E25" s="276" t="s">
        <v>26</v>
      </c>
      <c r="F25" s="311">
        <v>43</v>
      </c>
      <c r="G25" s="276" t="s">
        <v>440</v>
      </c>
      <c r="H25" s="312">
        <v>43178</v>
      </c>
      <c r="I25" s="312">
        <v>43183</v>
      </c>
      <c r="J25" s="313">
        <v>5</v>
      </c>
      <c r="K25" s="276" t="s">
        <v>248</v>
      </c>
      <c r="L25" s="318">
        <v>31555288791</v>
      </c>
      <c r="M25" s="319">
        <v>11168</v>
      </c>
      <c r="N25" s="319">
        <v>11168</v>
      </c>
      <c r="O25" s="266"/>
      <c r="P25" s="276"/>
      <c r="Q25" s="142"/>
      <c r="R25" s="142"/>
      <c r="S25" s="142"/>
      <c r="T25" s="142"/>
      <c r="U25" s="313"/>
      <c r="V25" s="142"/>
      <c r="W25" s="142"/>
      <c r="X25" s="242"/>
      <c r="Y25" s="212"/>
      <c r="AA25" s="174"/>
      <c r="AB25" s="174"/>
      <c r="AC25" s="174"/>
      <c r="AD25" s="174"/>
      <c r="AE25" s="174"/>
      <c r="AF25" s="174"/>
      <c r="AG25" s="174"/>
      <c r="AH25" s="174"/>
      <c r="AI25" s="165"/>
      <c r="AJ25" s="174"/>
      <c r="AK25" s="181"/>
      <c r="AL25" s="177"/>
      <c r="AO25" s="169"/>
      <c r="AP25" s="169"/>
      <c r="AQ25" s="170"/>
    </row>
    <row r="26" spans="1:43" ht="15" customHeight="1">
      <c r="A26" s="262">
        <v>22</v>
      </c>
      <c r="B26" s="276" t="s">
        <v>306</v>
      </c>
      <c r="C26" s="266"/>
      <c r="D26" s="276" t="s">
        <v>255</v>
      </c>
      <c r="E26" s="276" t="s">
        <v>26</v>
      </c>
      <c r="F26" s="311">
        <v>30</v>
      </c>
      <c r="G26" s="276" t="s">
        <v>440</v>
      </c>
      <c r="H26" s="312">
        <v>43181</v>
      </c>
      <c r="I26" s="312">
        <v>43185</v>
      </c>
      <c r="J26" s="313">
        <v>4</v>
      </c>
      <c r="K26" s="276" t="s">
        <v>386</v>
      </c>
      <c r="L26" s="314">
        <v>3129712568</v>
      </c>
      <c r="M26" s="319">
        <v>13454</v>
      </c>
      <c r="N26" s="319">
        <v>13454</v>
      </c>
      <c r="O26" s="266"/>
      <c r="P26" s="276"/>
      <c r="Q26" s="142"/>
      <c r="R26" s="142"/>
      <c r="S26" s="142"/>
      <c r="T26" s="142"/>
      <c r="U26" s="313"/>
      <c r="V26" s="142"/>
      <c r="W26" s="142"/>
      <c r="X26" s="242"/>
      <c r="Y26" s="212"/>
      <c r="AA26" s="174"/>
      <c r="AB26" s="174"/>
      <c r="AC26" s="174"/>
      <c r="AD26" s="174"/>
      <c r="AE26" s="174"/>
      <c r="AF26" s="174"/>
      <c r="AG26" s="174"/>
      <c r="AH26" s="174"/>
      <c r="AI26" s="165"/>
      <c r="AJ26" s="174"/>
      <c r="AK26" s="181"/>
      <c r="AL26" s="176"/>
      <c r="AO26" s="169"/>
      <c r="AP26" s="169"/>
      <c r="AQ26" s="170"/>
    </row>
    <row r="27" spans="1:43" ht="15" customHeight="1">
      <c r="A27" s="262">
        <v>23</v>
      </c>
      <c r="B27" s="276" t="s">
        <v>307</v>
      </c>
      <c r="C27" s="266"/>
      <c r="D27" s="276" t="s">
        <v>188</v>
      </c>
      <c r="E27" s="276" t="s">
        <v>26</v>
      </c>
      <c r="F27" s="311">
        <v>13</v>
      </c>
      <c r="G27" s="276" t="s">
        <v>440</v>
      </c>
      <c r="H27" s="312">
        <v>43181</v>
      </c>
      <c r="I27" s="312">
        <v>43182</v>
      </c>
      <c r="J27" s="313">
        <v>1</v>
      </c>
      <c r="K27" s="276" t="s">
        <v>222</v>
      </c>
      <c r="L27" s="314">
        <v>3555695566</v>
      </c>
      <c r="M27" s="319">
        <v>3232</v>
      </c>
      <c r="N27" s="319">
        <v>3232</v>
      </c>
      <c r="O27" s="266"/>
      <c r="P27" s="276"/>
      <c r="Q27" s="142"/>
      <c r="R27" s="142"/>
      <c r="S27" s="142"/>
      <c r="T27" s="142"/>
      <c r="U27" s="313"/>
      <c r="V27" s="142"/>
      <c r="W27" s="142"/>
      <c r="X27" s="242"/>
      <c r="Y27" s="212"/>
      <c r="AA27" s="174"/>
      <c r="AB27" s="174"/>
      <c r="AC27" s="174"/>
      <c r="AD27" s="174"/>
      <c r="AE27" s="174"/>
      <c r="AF27" s="174"/>
      <c r="AG27" s="174"/>
      <c r="AH27" s="174"/>
      <c r="AI27" s="165"/>
      <c r="AJ27" s="174"/>
      <c r="AK27" s="181"/>
      <c r="AL27" s="177"/>
      <c r="AO27" s="169"/>
      <c r="AP27" s="169"/>
      <c r="AQ27" s="170"/>
    </row>
    <row r="28" spans="1:43" ht="15" customHeight="1">
      <c r="A28" s="262">
        <v>24</v>
      </c>
      <c r="B28" s="276" t="s">
        <v>308</v>
      </c>
      <c r="C28" s="266"/>
      <c r="D28" s="276" t="s">
        <v>188</v>
      </c>
      <c r="E28" s="276" t="s">
        <v>26</v>
      </c>
      <c r="F28" s="311">
        <v>12</v>
      </c>
      <c r="G28" s="276" t="s">
        <v>440</v>
      </c>
      <c r="H28" s="312">
        <v>43181</v>
      </c>
      <c r="I28" s="312">
        <v>43184</v>
      </c>
      <c r="J28" s="313">
        <v>3</v>
      </c>
      <c r="K28" s="276" t="s">
        <v>234</v>
      </c>
      <c r="L28" s="314">
        <v>3438821239</v>
      </c>
      <c r="M28" s="319">
        <v>13031</v>
      </c>
      <c r="N28" s="319">
        <v>13031</v>
      </c>
      <c r="O28" s="266"/>
      <c r="P28" s="276"/>
      <c r="Q28" s="142"/>
      <c r="R28" s="142"/>
      <c r="S28" s="142"/>
      <c r="T28" s="142"/>
      <c r="U28" s="313"/>
      <c r="V28" s="142"/>
      <c r="W28" s="142"/>
      <c r="X28" s="242"/>
      <c r="Y28" s="212"/>
      <c r="AA28" s="174"/>
      <c r="AB28" s="174"/>
      <c r="AC28" s="174"/>
      <c r="AD28" s="174"/>
      <c r="AE28" s="174"/>
      <c r="AF28" s="174"/>
      <c r="AG28" s="174"/>
      <c r="AH28" s="174"/>
      <c r="AI28" s="165"/>
      <c r="AJ28" s="174"/>
      <c r="AK28" s="181"/>
      <c r="AL28" s="175"/>
      <c r="AO28" s="169"/>
      <c r="AP28" s="169"/>
      <c r="AQ28" s="170"/>
    </row>
    <row r="29" spans="1:43" ht="15" customHeight="1">
      <c r="A29" s="262">
        <v>25</v>
      </c>
      <c r="B29" s="276" t="s">
        <v>309</v>
      </c>
      <c r="C29" s="276" t="s">
        <v>310</v>
      </c>
      <c r="D29" s="266"/>
      <c r="E29" s="276" t="s">
        <v>26</v>
      </c>
      <c r="F29" s="311">
        <v>60</v>
      </c>
      <c r="G29" s="276" t="s">
        <v>440</v>
      </c>
      <c r="H29" s="312">
        <v>43181</v>
      </c>
      <c r="I29" s="312">
        <v>43185</v>
      </c>
      <c r="J29" s="313">
        <v>4</v>
      </c>
      <c r="K29" s="276" t="s">
        <v>219</v>
      </c>
      <c r="L29" s="314">
        <v>3555373977</v>
      </c>
      <c r="M29" s="319">
        <v>8054</v>
      </c>
      <c r="N29" s="319">
        <v>8054</v>
      </c>
      <c r="O29" s="266"/>
      <c r="P29" s="276"/>
      <c r="Q29" s="142"/>
      <c r="R29" s="142"/>
      <c r="S29" s="142"/>
      <c r="T29" s="142"/>
      <c r="U29" s="313"/>
      <c r="V29" s="142"/>
      <c r="W29" s="142"/>
      <c r="X29" s="242"/>
      <c r="Y29" s="212"/>
      <c r="AA29" s="174"/>
      <c r="AB29" s="174"/>
      <c r="AC29" s="174"/>
      <c r="AD29" s="174"/>
      <c r="AE29" s="174"/>
      <c r="AF29" s="174"/>
      <c r="AG29" s="174"/>
      <c r="AH29" s="174"/>
      <c r="AI29" s="165"/>
      <c r="AJ29" s="174"/>
      <c r="AK29" s="181"/>
      <c r="AL29" s="176"/>
      <c r="AO29" s="169"/>
      <c r="AP29" s="169"/>
      <c r="AQ29" s="170"/>
    </row>
    <row r="30" spans="1:43" ht="15" customHeight="1">
      <c r="A30" s="262">
        <v>26</v>
      </c>
      <c r="B30" s="276" t="s">
        <v>311</v>
      </c>
      <c r="C30" s="266"/>
      <c r="D30" s="276" t="s">
        <v>188</v>
      </c>
      <c r="E30" s="276" t="s">
        <v>26</v>
      </c>
      <c r="F30" s="311">
        <v>14</v>
      </c>
      <c r="G30" s="276" t="s">
        <v>440</v>
      </c>
      <c r="H30" s="312">
        <v>43185</v>
      </c>
      <c r="I30" s="312">
        <v>43188</v>
      </c>
      <c r="J30" s="321">
        <v>3</v>
      </c>
      <c r="K30" s="276" t="s">
        <v>223</v>
      </c>
      <c r="L30" s="314">
        <v>3169235640</v>
      </c>
      <c r="M30" s="319">
        <v>9049</v>
      </c>
      <c r="N30" s="319">
        <v>9049</v>
      </c>
      <c r="O30" s="266"/>
      <c r="P30" s="276"/>
      <c r="Q30" s="142"/>
      <c r="R30" s="142"/>
      <c r="S30" s="142"/>
      <c r="T30" s="142"/>
      <c r="U30" s="317"/>
      <c r="V30" s="142"/>
      <c r="W30" s="142"/>
      <c r="X30" s="242"/>
      <c r="Y30" s="212"/>
      <c r="AA30" s="174"/>
      <c r="AB30" s="174"/>
      <c r="AC30" s="174"/>
      <c r="AD30" s="174"/>
      <c r="AE30" s="174"/>
      <c r="AF30" s="174"/>
      <c r="AG30" s="174"/>
      <c r="AH30" s="174"/>
      <c r="AI30" s="165"/>
      <c r="AJ30" s="174"/>
      <c r="AK30" s="181"/>
      <c r="AL30" s="177"/>
      <c r="AO30" s="169"/>
      <c r="AP30" s="169"/>
      <c r="AQ30" s="170"/>
    </row>
    <row r="31" spans="1:43" ht="15" customHeight="1">
      <c r="A31" s="262">
        <v>27</v>
      </c>
      <c r="B31" s="276" t="s">
        <v>312</v>
      </c>
      <c r="C31" s="266"/>
      <c r="D31" s="276" t="s">
        <v>188</v>
      </c>
      <c r="E31" s="276" t="s">
        <v>26</v>
      </c>
      <c r="F31" s="311">
        <v>12</v>
      </c>
      <c r="G31" s="276" t="s">
        <v>440</v>
      </c>
      <c r="H31" s="312">
        <v>43186</v>
      </c>
      <c r="I31" s="312">
        <v>43188</v>
      </c>
      <c r="J31" s="321">
        <v>2</v>
      </c>
      <c r="K31" s="276" t="s">
        <v>222</v>
      </c>
      <c r="L31" s="314">
        <v>3555695566</v>
      </c>
      <c r="M31" s="319">
        <v>3475</v>
      </c>
      <c r="N31" s="319">
        <v>3475</v>
      </c>
      <c r="O31" s="266"/>
      <c r="P31" s="276"/>
      <c r="Q31" s="142"/>
      <c r="R31" s="142"/>
      <c r="S31" s="142"/>
      <c r="T31" s="142"/>
      <c r="U31" s="317"/>
      <c r="V31" s="142"/>
      <c r="W31" s="142"/>
      <c r="X31" s="242"/>
      <c r="Y31" s="212"/>
      <c r="AA31" s="174"/>
      <c r="AB31" s="174"/>
      <c r="AC31" s="174"/>
      <c r="AD31" s="174"/>
      <c r="AE31" s="174"/>
      <c r="AF31" s="174"/>
      <c r="AG31" s="174"/>
      <c r="AH31" s="174"/>
      <c r="AI31" s="165"/>
      <c r="AJ31" s="174"/>
      <c r="AK31" s="181"/>
      <c r="AL31" s="176"/>
    </row>
    <row r="32" spans="1:43" ht="15" customHeight="1">
      <c r="A32" s="262">
        <v>28</v>
      </c>
      <c r="B32" s="276" t="s">
        <v>313</v>
      </c>
      <c r="C32" s="266"/>
      <c r="D32" s="276" t="s">
        <v>188</v>
      </c>
      <c r="E32" s="276" t="s">
        <v>25</v>
      </c>
      <c r="F32" s="311">
        <v>13</v>
      </c>
      <c r="G32" s="276" t="s">
        <v>440</v>
      </c>
      <c r="H32" s="312">
        <v>43188</v>
      </c>
      <c r="I32" s="312">
        <v>43189</v>
      </c>
      <c r="J32" s="321">
        <v>1</v>
      </c>
      <c r="K32" s="276" t="s">
        <v>382</v>
      </c>
      <c r="L32" s="314">
        <v>3555465750</v>
      </c>
      <c r="M32" s="319">
        <v>2351</v>
      </c>
      <c r="N32" s="319">
        <v>2351</v>
      </c>
      <c r="O32" s="266"/>
      <c r="P32" s="276"/>
      <c r="Q32" s="142"/>
      <c r="R32" s="142"/>
      <c r="S32" s="142"/>
      <c r="T32" s="142"/>
      <c r="U32" s="317"/>
      <c r="V32" s="142"/>
      <c r="W32" s="142"/>
      <c r="X32" s="242"/>
      <c r="Y32" s="235"/>
      <c r="AA32" s="174"/>
      <c r="AB32" s="174"/>
      <c r="AC32" s="174"/>
      <c r="AD32" s="174"/>
      <c r="AE32" s="174"/>
      <c r="AF32" s="174"/>
      <c r="AG32" s="174"/>
      <c r="AH32" s="174"/>
      <c r="AI32" s="68"/>
      <c r="AJ32" s="174"/>
      <c r="AK32" s="68"/>
      <c r="AL32" s="168"/>
    </row>
    <row r="33" spans="1:41" ht="15" customHeight="1">
      <c r="A33" s="262">
        <v>29</v>
      </c>
      <c r="B33" s="276" t="s">
        <v>314</v>
      </c>
      <c r="C33" s="266"/>
      <c r="D33" s="276" t="s">
        <v>187</v>
      </c>
      <c r="E33" s="276" t="s">
        <v>26</v>
      </c>
      <c r="F33" s="311">
        <v>25</v>
      </c>
      <c r="G33" s="276" t="s">
        <v>440</v>
      </c>
      <c r="H33" s="312">
        <v>43181</v>
      </c>
      <c r="I33" s="312">
        <v>43188</v>
      </c>
      <c r="J33" s="321">
        <v>6</v>
      </c>
      <c r="K33" s="276" t="s">
        <v>382</v>
      </c>
      <c r="L33" s="314">
        <v>3555610773</v>
      </c>
      <c r="M33" s="319">
        <v>17529</v>
      </c>
      <c r="N33" s="319">
        <v>17529</v>
      </c>
      <c r="O33" s="266"/>
      <c r="P33" s="276"/>
      <c r="Q33" s="142"/>
      <c r="R33" s="142"/>
      <c r="S33" s="142"/>
      <c r="T33" s="142"/>
      <c r="U33" s="317"/>
      <c r="V33" s="142"/>
      <c r="W33" s="142"/>
      <c r="X33" s="242"/>
      <c r="Y33" s="212"/>
      <c r="AA33" s="174"/>
      <c r="AB33" s="174"/>
      <c r="AC33" s="174"/>
      <c r="AD33" s="174"/>
      <c r="AE33" s="174"/>
      <c r="AF33" s="174"/>
      <c r="AG33" s="174"/>
      <c r="AH33" s="174"/>
      <c r="AI33" s="68"/>
      <c r="AJ33" s="180"/>
      <c r="AK33" s="68"/>
      <c r="AL33" s="161"/>
    </row>
    <row r="34" spans="1:41" ht="15" customHeight="1">
      <c r="A34" s="262">
        <v>30</v>
      </c>
      <c r="B34" s="276" t="s">
        <v>315</v>
      </c>
      <c r="C34" s="266"/>
      <c r="D34" s="276" t="s">
        <v>188</v>
      </c>
      <c r="E34" s="276" t="s">
        <v>26</v>
      </c>
      <c r="F34" s="311">
        <v>15</v>
      </c>
      <c r="G34" s="276" t="s">
        <v>440</v>
      </c>
      <c r="H34" s="312">
        <v>43187</v>
      </c>
      <c r="I34" s="312">
        <v>43190</v>
      </c>
      <c r="J34" s="317">
        <v>3</v>
      </c>
      <c r="K34" s="276" t="s">
        <v>222</v>
      </c>
      <c r="L34" s="314">
        <v>3555248154</v>
      </c>
      <c r="M34" s="319">
        <v>4087</v>
      </c>
      <c r="N34" s="319">
        <v>4087</v>
      </c>
      <c r="O34" s="266"/>
      <c r="P34" s="276"/>
      <c r="Q34" s="142"/>
      <c r="R34" s="142"/>
      <c r="S34" s="142"/>
      <c r="T34" s="142"/>
      <c r="U34" s="317"/>
      <c r="V34" s="142"/>
      <c r="W34" s="142"/>
      <c r="X34" s="242"/>
      <c r="Y34" s="212"/>
      <c r="AA34" s="174"/>
      <c r="AB34" s="174"/>
      <c r="AC34" s="174"/>
      <c r="AD34" s="174"/>
      <c r="AE34" s="174"/>
      <c r="AF34" s="174"/>
      <c r="AG34" s="174"/>
      <c r="AH34" s="174"/>
      <c r="AI34" s="68"/>
      <c r="AJ34" s="174"/>
      <c r="AK34" s="68"/>
      <c r="AL34" s="176"/>
    </row>
    <row r="35" spans="1:41" ht="15" customHeight="1">
      <c r="A35" s="262">
        <v>31</v>
      </c>
      <c r="B35" s="277" t="s">
        <v>316</v>
      </c>
      <c r="C35" s="277" t="s">
        <v>190</v>
      </c>
      <c r="D35" s="266"/>
      <c r="E35" s="277" t="s">
        <v>26</v>
      </c>
      <c r="F35" s="322">
        <v>58</v>
      </c>
      <c r="G35" s="276" t="s">
        <v>440</v>
      </c>
      <c r="H35" s="279">
        <v>43162</v>
      </c>
      <c r="I35" s="279">
        <v>43165</v>
      </c>
      <c r="J35" s="280">
        <f t="shared" ref="J35:J94" si="2">I35-H35</f>
        <v>3</v>
      </c>
      <c r="K35" s="277" t="s">
        <v>235</v>
      </c>
      <c r="L35" s="301">
        <v>3135000894</v>
      </c>
      <c r="M35" s="282">
        <v>4420</v>
      </c>
      <c r="N35" s="282">
        <v>4420</v>
      </c>
      <c r="O35" s="266"/>
      <c r="P35" s="277"/>
      <c r="Q35" s="142"/>
      <c r="R35" s="142"/>
      <c r="S35" s="142"/>
      <c r="T35" s="142"/>
      <c r="U35" s="317"/>
      <c r="V35" s="142"/>
      <c r="W35" s="142"/>
      <c r="X35" s="242"/>
      <c r="Y35" s="212"/>
      <c r="AA35" s="174"/>
      <c r="AB35" s="174"/>
      <c r="AC35" s="174"/>
      <c r="AD35" s="174"/>
      <c r="AE35" s="174"/>
      <c r="AF35" s="174"/>
      <c r="AG35" s="174"/>
      <c r="AH35" s="174"/>
      <c r="AI35" s="68"/>
      <c r="AJ35" s="174"/>
      <c r="AK35" s="68"/>
      <c r="AL35" s="176"/>
    </row>
    <row r="36" spans="1:41" ht="15" customHeight="1">
      <c r="A36" s="262">
        <v>32</v>
      </c>
      <c r="B36" s="277" t="s">
        <v>317</v>
      </c>
      <c r="C36" s="266"/>
      <c r="D36" s="277" t="s">
        <v>188</v>
      </c>
      <c r="E36" s="277" t="s">
        <v>25</v>
      </c>
      <c r="F36" s="322">
        <v>13</v>
      </c>
      <c r="G36" s="276" t="s">
        <v>440</v>
      </c>
      <c r="H36" s="279">
        <v>43163</v>
      </c>
      <c r="I36" s="279">
        <v>43166</v>
      </c>
      <c r="J36" s="280">
        <f t="shared" si="2"/>
        <v>3</v>
      </c>
      <c r="K36" s="277" t="s">
        <v>220</v>
      </c>
      <c r="L36" s="301">
        <v>3175512655</v>
      </c>
      <c r="M36" s="282">
        <v>14388</v>
      </c>
      <c r="N36" s="282">
        <v>14388</v>
      </c>
      <c r="O36" s="266"/>
      <c r="P36" s="277"/>
      <c r="Q36" s="142"/>
      <c r="R36" s="142"/>
      <c r="S36" s="142"/>
      <c r="T36" s="142"/>
      <c r="U36" s="317"/>
      <c r="V36" s="142"/>
      <c r="W36" s="142"/>
      <c r="X36" s="242"/>
      <c r="Y36" s="212"/>
      <c r="AA36" s="174"/>
      <c r="AB36" s="174"/>
      <c r="AC36" s="174"/>
      <c r="AD36" s="174"/>
      <c r="AE36" s="174"/>
      <c r="AF36" s="174"/>
      <c r="AG36" s="174"/>
      <c r="AH36" s="174"/>
      <c r="AI36" s="68"/>
      <c r="AJ36" s="174"/>
      <c r="AK36" s="181"/>
      <c r="AL36" s="175"/>
    </row>
    <row r="37" spans="1:41" ht="15" customHeight="1">
      <c r="A37" s="262">
        <v>33</v>
      </c>
      <c r="B37" s="277" t="s">
        <v>318</v>
      </c>
      <c r="C37" s="266"/>
      <c r="D37" s="277" t="s">
        <v>319</v>
      </c>
      <c r="E37" s="277" t="s">
        <v>25</v>
      </c>
      <c r="F37" s="322">
        <v>13</v>
      </c>
      <c r="G37" s="276" t="s">
        <v>440</v>
      </c>
      <c r="H37" s="279">
        <v>43160</v>
      </c>
      <c r="I37" s="279">
        <v>43166</v>
      </c>
      <c r="J37" s="280">
        <f t="shared" si="2"/>
        <v>6</v>
      </c>
      <c r="K37" s="277" t="s">
        <v>220</v>
      </c>
      <c r="L37" s="301"/>
      <c r="M37" s="282">
        <v>5357</v>
      </c>
      <c r="N37" s="282">
        <v>5357</v>
      </c>
      <c r="O37" s="266"/>
      <c r="P37" s="277"/>
      <c r="Q37" s="142"/>
      <c r="R37" s="142"/>
      <c r="S37" s="142"/>
      <c r="T37" s="142"/>
      <c r="U37" s="317"/>
      <c r="V37" s="142"/>
      <c r="W37" s="142"/>
      <c r="X37" s="242"/>
      <c r="Y37" s="212"/>
      <c r="AA37" s="174"/>
      <c r="AB37" s="174"/>
      <c r="AC37" s="174"/>
      <c r="AD37" s="174"/>
      <c r="AE37" s="174"/>
      <c r="AF37" s="174"/>
      <c r="AG37" s="174"/>
      <c r="AH37" s="174"/>
      <c r="AI37" s="165"/>
      <c r="AJ37" s="174"/>
      <c r="AK37" s="181"/>
      <c r="AL37" s="176"/>
      <c r="AO37" s="184"/>
    </row>
    <row r="38" spans="1:41" ht="15" customHeight="1">
      <c r="A38" s="262">
        <v>34</v>
      </c>
      <c r="B38" s="277" t="s">
        <v>320</v>
      </c>
      <c r="C38" s="266"/>
      <c r="D38" s="277" t="s">
        <v>188</v>
      </c>
      <c r="E38" s="277" t="s">
        <v>26</v>
      </c>
      <c r="F38" s="322">
        <v>12</v>
      </c>
      <c r="G38" s="276" t="s">
        <v>440</v>
      </c>
      <c r="H38" s="279">
        <v>43162</v>
      </c>
      <c r="I38" s="279">
        <v>43166</v>
      </c>
      <c r="J38" s="280">
        <f t="shared" si="2"/>
        <v>4</v>
      </c>
      <c r="K38" s="277" t="s">
        <v>220</v>
      </c>
      <c r="L38" s="301">
        <v>3555411044</v>
      </c>
      <c r="M38" s="282">
        <v>15576</v>
      </c>
      <c r="N38" s="282">
        <v>15576</v>
      </c>
      <c r="O38" s="266"/>
      <c r="P38" s="277"/>
      <c r="Q38" s="142"/>
      <c r="R38" s="142"/>
      <c r="S38" s="142"/>
      <c r="T38" s="142"/>
      <c r="U38" s="317"/>
      <c r="V38" s="142"/>
      <c r="W38" s="142"/>
      <c r="X38" s="242"/>
      <c r="Y38" s="212"/>
      <c r="AA38" s="174"/>
      <c r="AB38" s="174"/>
      <c r="AC38" s="174"/>
      <c r="AD38" s="174"/>
      <c r="AE38" s="174"/>
      <c r="AF38" s="174"/>
      <c r="AG38" s="174"/>
      <c r="AH38" s="174"/>
      <c r="AI38" s="165"/>
      <c r="AJ38" s="174"/>
      <c r="AK38" s="181"/>
      <c r="AL38" s="175"/>
      <c r="AO38" s="184"/>
    </row>
    <row r="39" spans="1:41" ht="15" customHeight="1">
      <c r="A39" s="262">
        <v>35</v>
      </c>
      <c r="B39" s="277" t="s">
        <v>321</v>
      </c>
      <c r="C39" s="266"/>
      <c r="D39" s="277" t="s">
        <v>188</v>
      </c>
      <c r="E39" s="277" t="s">
        <v>26</v>
      </c>
      <c r="F39" s="322">
        <v>13</v>
      </c>
      <c r="G39" s="276" t="s">
        <v>440</v>
      </c>
      <c r="H39" s="279">
        <v>43157</v>
      </c>
      <c r="I39" s="279">
        <v>43160</v>
      </c>
      <c r="J39" s="280">
        <f t="shared" si="2"/>
        <v>3</v>
      </c>
      <c r="K39" s="277" t="s">
        <v>253</v>
      </c>
      <c r="L39" s="301">
        <v>3436018246</v>
      </c>
      <c r="M39" s="282">
        <v>9396</v>
      </c>
      <c r="N39" s="282">
        <v>9396</v>
      </c>
      <c r="O39" s="266"/>
      <c r="P39" s="277"/>
      <c r="Q39" s="142"/>
      <c r="R39" s="142"/>
      <c r="S39" s="142"/>
      <c r="T39" s="142"/>
      <c r="U39" s="317"/>
      <c r="V39" s="142"/>
      <c r="W39" s="142"/>
      <c r="X39" s="242"/>
      <c r="Y39" s="210"/>
      <c r="AA39" s="174"/>
      <c r="AB39" s="174"/>
      <c r="AC39" s="174"/>
      <c r="AD39" s="174"/>
      <c r="AE39" s="174"/>
      <c r="AF39" s="174"/>
      <c r="AG39" s="174"/>
      <c r="AH39" s="174"/>
      <c r="AI39" s="68"/>
      <c r="AJ39" s="174"/>
      <c r="AK39" s="174"/>
      <c r="AL39" s="161"/>
      <c r="AO39" s="184"/>
    </row>
    <row r="40" spans="1:41" ht="15" customHeight="1">
      <c r="A40" s="262">
        <v>36</v>
      </c>
      <c r="B40" s="277" t="s">
        <v>322</v>
      </c>
      <c r="C40" s="266"/>
      <c r="D40" s="277" t="s">
        <v>188</v>
      </c>
      <c r="E40" s="277" t="s">
        <v>26</v>
      </c>
      <c r="F40" s="322">
        <v>13</v>
      </c>
      <c r="G40" s="276" t="s">
        <v>440</v>
      </c>
      <c r="H40" s="279">
        <v>43157</v>
      </c>
      <c r="I40" s="279">
        <v>43160</v>
      </c>
      <c r="J40" s="280">
        <f t="shared" si="2"/>
        <v>3</v>
      </c>
      <c r="K40" s="277" t="s">
        <v>238</v>
      </c>
      <c r="L40" s="301">
        <v>3555420651</v>
      </c>
      <c r="M40" s="282">
        <v>12164</v>
      </c>
      <c r="N40" s="282">
        <v>12164</v>
      </c>
      <c r="O40" s="266"/>
      <c r="P40" s="277"/>
      <c r="Q40" s="142"/>
      <c r="R40" s="142"/>
      <c r="S40" s="142"/>
      <c r="T40" s="142"/>
      <c r="U40" s="317"/>
      <c r="V40" s="142"/>
      <c r="W40" s="142"/>
      <c r="X40" s="242"/>
      <c r="Y40" s="210"/>
      <c r="AA40" s="173"/>
      <c r="AB40" s="173"/>
      <c r="AC40" s="173"/>
      <c r="AD40" s="173"/>
      <c r="AE40" s="173"/>
      <c r="AF40" s="173"/>
      <c r="AG40" s="173"/>
      <c r="AH40" s="173"/>
      <c r="AI40" s="68"/>
      <c r="AJ40" s="173"/>
      <c r="AK40" s="174"/>
      <c r="AL40" s="161"/>
      <c r="AO40" s="184"/>
    </row>
    <row r="41" spans="1:41" ht="15" customHeight="1">
      <c r="A41" s="262">
        <v>37</v>
      </c>
      <c r="B41" s="277" t="s">
        <v>323</v>
      </c>
      <c r="C41" s="266"/>
      <c r="D41" s="277" t="s">
        <v>188</v>
      </c>
      <c r="E41" s="277" t="s">
        <v>26</v>
      </c>
      <c r="F41" s="322">
        <v>10</v>
      </c>
      <c r="G41" s="276" t="s">
        <v>440</v>
      </c>
      <c r="H41" s="279">
        <v>43157</v>
      </c>
      <c r="I41" s="279">
        <v>43160</v>
      </c>
      <c r="J41" s="280">
        <f t="shared" si="2"/>
        <v>3</v>
      </c>
      <c r="K41" s="277" t="s">
        <v>235</v>
      </c>
      <c r="L41" s="301">
        <v>3555239777</v>
      </c>
      <c r="M41" s="282">
        <v>9825</v>
      </c>
      <c r="N41" s="282">
        <v>9825</v>
      </c>
      <c r="O41" s="266"/>
      <c r="P41" s="277"/>
      <c r="Q41" s="142"/>
      <c r="R41" s="142"/>
      <c r="S41" s="142"/>
      <c r="T41" s="142"/>
      <c r="U41" s="317"/>
      <c r="V41" s="142"/>
      <c r="W41" s="142"/>
      <c r="X41" s="242"/>
      <c r="Y41" s="212"/>
      <c r="AA41" s="174"/>
      <c r="AB41" s="174"/>
      <c r="AC41" s="174"/>
      <c r="AD41" s="174"/>
      <c r="AE41" s="174"/>
      <c r="AF41" s="174"/>
      <c r="AG41" s="174"/>
      <c r="AH41" s="174"/>
      <c r="AI41" s="165"/>
      <c r="AJ41" s="174"/>
      <c r="AK41" s="181"/>
      <c r="AL41" s="177"/>
      <c r="AO41" s="185"/>
    </row>
    <row r="42" spans="1:41" ht="15" customHeight="1">
      <c r="A42" s="262">
        <v>38</v>
      </c>
      <c r="B42" s="277" t="s">
        <v>324</v>
      </c>
      <c r="C42" s="266"/>
      <c r="D42" s="277" t="s">
        <v>188</v>
      </c>
      <c r="E42" s="277" t="s">
        <v>26</v>
      </c>
      <c r="F42" s="322">
        <v>9</v>
      </c>
      <c r="G42" s="276" t="s">
        <v>440</v>
      </c>
      <c r="H42" s="279">
        <v>43159</v>
      </c>
      <c r="I42" s="279">
        <v>43162</v>
      </c>
      <c r="J42" s="280">
        <f t="shared" si="2"/>
        <v>3</v>
      </c>
      <c r="K42" s="277" t="s">
        <v>238</v>
      </c>
      <c r="L42" s="301">
        <v>3127771399</v>
      </c>
      <c r="M42" s="282">
        <v>11335</v>
      </c>
      <c r="N42" s="282">
        <v>11335</v>
      </c>
      <c r="O42" s="266"/>
      <c r="P42" s="277"/>
      <c r="Q42" s="142"/>
      <c r="R42" s="142"/>
      <c r="S42" s="142"/>
      <c r="T42" s="142"/>
      <c r="U42" s="317"/>
      <c r="V42" s="142"/>
      <c r="W42" s="142"/>
      <c r="X42" s="242"/>
      <c r="Y42" s="212"/>
      <c r="AA42" s="174"/>
      <c r="AB42" s="174"/>
      <c r="AC42" s="174"/>
      <c r="AD42" s="174"/>
      <c r="AE42" s="174"/>
      <c r="AF42" s="174"/>
      <c r="AG42" s="174"/>
      <c r="AH42" s="174"/>
      <c r="AI42" s="165"/>
      <c r="AJ42" s="174"/>
      <c r="AK42" s="181"/>
      <c r="AL42" s="177"/>
      <c r="AO42" s="185"/>
    </row>
    <row r="43" spans="1:41" ht="15" customHeight="1">
      <c r="A43" s="262">
        <v>39</v>
      </c>
      <c r="B43" s="277" t="s">
        <v>325</v>
      </c>
      <c r="C43" s="277" t="s">
        <v>326</v>
      </c>
      <c r="D43" s="266"/>
      <c r="E43" s="277" t="s">
        <v>25</v>
      </c>
      <c r="F43" s="322">
        <v>7</v>
      </c>
      <c r="G43" s="276" t="s">
        <v>440</v>
      </c>
      <c r="H43" s="279">
        <v>43159</v>
      </c>
      <c r="I43" s="279">
        <v>43161</v>
      </c>
      <c r="J43" s="280">
        <f t="shared" si="2"/>
        <v>2</v>
      </c>
      <c r="K43" s="277" t="s">
        <v>220</v>
      </c>
      <c r="L43" s="301">
        <v>3450597249</v>
      </c>
      <c r="M43" s="282">
        <v>3139</v>
      </c>
      <c r="N43" s="282">
        <v>3139</v>
      </c>
      <c r="O43" s="266"/>
      <c r="P43" s="277"/>
      <c r="Q43" s="142"/>
      <c r="R43" s="142"/>
      <c r="S43" s="142"/>
      <c r="T43" s="142"/>
      <c r="U43" s="317"/>
      <c r="V43" s="142"/>
      <c r="W43" s="286"/>
      <c r="X43" s="286"/>
      <c r="Y43" s="286"/>
      <c r="Z43"/>
      <c r="AA43" s="226"/>
      <c r="AB43" s="172"/>
      <c r="AC43" s="206"/>
      <c r="AF43" s="174"/>
      <c r="AG43" s="174"/>
      <c r="AH43" s="174"/>
      <c r="AI43" s="165"/>
      <c r="AJ43" s="174"/>
      <c r="AK43" s="181"/>
      <c r="AL43" s="183"/>
      <c r="AO43" s="185"/>
    </row>
    <row r="44" spans="1:41" ht="15" customHeight="1">
      <c r="A44" s="262">
        <v>40</v>
      </c>
      <c r="B44" s="277" t="s">
        <v>327</v>
      </c>
      <c r="C44" s="266"/>
      <c r="D44" s="277" t="s">
        <v>188</v>
      </c>
      <c r="E44" s="277" t="s">
        <v>26</v>
      </c>
      <c r="F44" s="322">
        <v>13</v>
      </c>
      <c r="G44" s="276" t="s">
        <v>440</v>
      </c>
      <c r="H44" s="279">
        <v>43157</v>
      </c>
      <c r="I44" s="279">
        <v>43160</v>
      </c>
      <c r="J44" s="280">
        <f t="shared" si="2"/>
        <v>3</v>
      </c>
      <c r="K44" s="277" t="s">
        <v>238</v>
      </c>
      <c r="L44" s="301">
        <v>3129733522</v>
      </c>
      <c r="M44" s="282">
        <v>14211</v>
      </c>
      <c r="N44" s="282">
        <v>14211</v>
      </c>
      <c r="O44" s="266"/>
      <c r="P44" s="277"/>
      <c r="Q44" s="142"/>
      <c r="R44" s="142"/>
      <c r="S44" s="142"/>
      <c r="T44" s="142"/>
      <c r="U44" s="317"/>
      <c r="V44" s="142"/>
      <c r="W44" s="286"/>
      <c r="X44" s="286"/>
      <c r="Y44" s="286"/>
      <c r="Z44"/>
      <c r="AA44" s="226"/>
      <c r="AB44" s="172"/>
      <c r="AC44" s="206"/>
      <c r="AF44" s="174"/>
      <c r="AG44" s="174"/>
      <c r="AH44" s="174"/>
      <c r="AI44" s="165"/>
      <c r="AJ44" s="174"/>
      <c r="AK44" s="181"/>
      <c r="AL44" s="177"/>
      <c r="AO44" s="185"/>
    </row>
    <row r="45" spans="1:41">
      <c r="A45" s="262">
        <v>41</v>
      </c>
      <c r="B45" s="277" t="s">
        <v>328</v>
      </c>
      <c r="C45" s="266"/>
      <c r="D45" s="277" t="s">
        <v>188</v>
      </c>
      <c r="E45" s="277" t="s">
        <v>26</v>
      </c>
      <c r="F45" s="322">
        <v>9</v>
      </c>
      <c r="G45" s="276" t="s">
        <v>440</v>
      </c>
      <c r="H45" s="279">
        <v>43159</v>
      </c>
      <c r="I45" s="279">
        <v>43162</v>
      </c>
      <c r="J45" s="280">
        <f t="shared" si="2"/>
        <v>3</v>
      </c>
      <c r="K45" s="277" t="s">
        <v>238</v>
      </c>
      <c r="L45" s="301">
        <v>3129733522</v>
      </c>
      <c r="M45" s="282">
        <v>11412</v>
      </c>
      <c r="N45" s="282">
        <v>11412</v>
      </c>
      <c r="O45" s="266"/>
      <c r="P45" s="277"/>
      <c r="Q45" s="142"/>
      <c r="R45" s="142"/>
      <c r="S45" s="142"/>
      <c r="T45" s="142"/>
      <c r="U45" s="317"/>
      <c r="V45" s="142"/>
      <c r="W45" s="286"/>
      <c r="X45" s="286"/>
      <c r="Y45" s="286"/>
      <c r="Z45"/>
      <c r="AA45" s="226"/>
      <c r="AB45" s="172"/>
      <c r="AC45" s="206"/>
      <c r="AF45" s="174"/>
      <c r="AG45" s="174"/>
      <c r="AH45" s="174"/>
      <c r="AI45" s="165"/>
      <c r="AJ45" s="174"/>
      <c r="AK45" s="181"/>
      <c r="AL45" s="176"/>
      <c r="AO45" s="185"/>
    </row>
    <row r="46" spans="1:41" ht="15.6">
      <c r="A46" s="262">
        <v>42</v>
      </c>
      <c r="B46" s="277" t="s">
        <v>329</v>
      </c>
      <c r="C46" s="289" t="s">
        <v>282</v>
      </c>
      <c r="D46" s="266"/>
      <c r="E46" s="277" t="s">
        <v>25</v>
      </c>
      <c r="F46" s="322">
        <v>2</v>
      </c>
      <c r="G46" s="276" t="s">
        <v>440</v>
      </c>
      <c r="H46" s="279">
        <v>43160</v>
      </c>
      <c r="I46" s="279">
        <v>43161</v>
      </c>
      <c r="J46" s="280">
        <f t="shared" si="2"/>
        <v>1</v>
      </c>
      <c r="K46" s="277" t="s">
        <v>235</v>
      </c>
      <c r="L46" s="301">
        <v>3466085620</v>
      </c>
      <c r="M46" s="282">
        <v>3258</v>
      </c>
      <c r="N46" s="282">
        <v>3258</v>
      </c>
      <c r="O46" s="266"/>
      <c r="P46" s="277"/>
      <c r="Q46" s="142"/>
      <c r="R46" s="142"/>
      <c r="S46" s="142"/>
      <c r="T46" s="142"/>
      <c r="U46" s="317"/>
      <c r="V46" s="142"/>
      <c r="W46" s="249"/>
      <c r="X46" s="249"/>
      <c r="Y46" s="249"/>
      <c r="Z46" s="250"/>
      <c r="AA46" s="249"/>
      <c r="AB46" s="251"/>
      <c r="AC46" s="248"/>
      <c r="AF46" s="174"/>
      <c r="AG46" s="174"/>
      <c r="AH46" s="174"/>
      <c r="AI46" s="165"/>
      <c r="AJ46" s="174"/>
      <c r="AK46" s="181"/>
      <c r="AL46" s="177"/>
      <c r="AO46" s="185"/>
    </row>
    <row r="47" spans="1:41">
      <c r="A47" s="262">
        <v>43</v>
      </c>
      <c r="B47" s="277" t="s">
        <v>330</v>
      </c>
      <c r="C47" s="266"/>
      <c r="D47" s="277" t="s">
        <v>188</v>
      </c>
      <c r="E47" s="277" t="s">
        <v>25</v>
      </c>
      <c r="F47" s="322">
        <v>13</v>
      </c>
      <c r="G47" s="276" t="s">
        <v>440</v>
      </c>
      <c r="H47" s="279">
        <v>43161</v>
      </c>
      <c r="I47" s="279">
        <v>43164</v>
      </c>
      <c r="J47" s="280">
        <f t="shared" si="2"/>
        <v>3</v>
      </c>
      <c r="K47" s="277" t="s">
        <v>236</v>
      </c>
      <c r="L47" s="301">
        <v>3119563124</v>
      </c>
      <c r="M47" s="282">
        <v>11985</v>
      </c>
      <c r="N47" s="282">
        <v>11985</v>
      </c>
      <c r="O47" s="266"/>
      <c r="P47" s="277"/>
      <c r="Q47" s="142"/>
      <c r="R47" s="142"/>
      <c r="S47" s="142"/>
      <c r="T47" s="142"/>
      <c r="U47" s="317"/>
      <c r="V47" s="142"/>
      <c r="W47" s="249"/>
      <c r="X47" s="249"/>
      <c r="Y47" s="249"/>
      <c r="Z47" s="250"/>
      <c r="AA47" s="249"/>
      <c r="AB47" s="251"/>
      <c r="AC47" s="248"/>
      <c r="AF47" s="174"/>
      <c r="AG47" s="174"/>
      <c r="AH47" s="174"/>
      <c r="AI47" s="165"/>
      <c r="AJ47" s="174"/>
      <c r="AK47" s="181"/>
      <c r="AL47" s="175"/>
    </row>
    <row r="48" spans="1:41">
      <c r="A48" s="262">
        <v>44</v>
      </c>
      <c r="B48" s="277" t="s">
        <v>331</v>
      </c>
      <c r="C48" s="266"/>
      <c r="D48" s="277" t="s">
        <v>188</v>
      </c>
      <c r="E48" s="277" t="s">
        <v>25</v>
      </c>
      <c r="F48" s="322">
        <v>10</v>
      </c>
      <c r="G48" s="276" t="s">
        <v>440</v>
      </c>
      <c r="H48" s="279">
        <v>43166</v>
      </c>
      <c r="I48" s="279">
        <v>43168</v>
      </c>
      <c r="J48" s="280">
        <f t="shared" si="2"/>
        <v>2</v>
      </c>
      <c r="K48" s="277" t="s">
        <v>387</v>
      </c>
      <c r="L48" s="301">
        <v>3555477870</v>
      </c>
      <c r="M48" s="282">
        <v>4359</v>
      </c>
      <c r="N48" s="282">
        <v>4359</v>
      </c>
      <c r="O48" s="266"/>
      <c r="P48" s="277"/>
      <c r="Q48" s="142"/>
      <c r="R48" s="142"/>
      <c r="S48" s="142"/>
      <c r="T48" s="142"/>
      <c r="U48" s="317"/>
      <c r="V48" s="142"/>
      <c r="W48" s="249"/>
      <c r="X48" s="249"/>
      <c r="Y48" s="249"/>
      <c r="Z48" s="250"/>
      <c r="AA48" s="249"/>
      <c r="AB48" s="251"/>
      <c r="AC48" s="248"/>
      <c r="AF48" s="174"/>
      <c r="AG48" s="174"/>
      <c r="AH48" s="174"/>
      <c r="AI48" s="165"/>
      <c r="AJ48" s="174"/>
      <c r="AK48" s="181"/>
      <c r="AL48" s="176"/>
    </row>
    <row r="49" spans="1:42">
      <c r="A49" s="262">
        <v>45</v>
      </c>
      <c r="B49" s="277" t="s">
        <v>332</v>
      </c>
      <c r="C49" s="266"/>
      <c r="D49" s="277" t="s">
        <v>188</v>
      </c>
      <c r="E49" s="277" t="s">
        <v>26</v>
      </c>
      <c r="F49" s="322">
        <v>14</v>
      </c>
      <c r="G49" s="276" t="s">
        <v>440</v>
      </c>
      <c r="H49" s="279">
        <v>43165</v>
      </c>
      <c r="I49" s="279">
        <v>43168</v>
      </c>
      <c r="J49" s="280">
        <f t="shared" si="2"/>
        <v>3</v>
      </c>
      <c r="K49" s="277" t="s">
        <v>236</v>
      </c>
      <c r="L49" s="301" t="s">
        <v>380</v>
      </c>
      <c r="M49" s="282">
        <v>12530</v>
      </c>
      <c r="N49" s="282">
        <v>12530</v>
      </c>
      <c r="O49" s="266"/>
      <c r="P49" s="277"/>
      <c r="Q49" s="142"/>
      <c r="R49" s="142"/>
      <c r="S49" s="142"/>
      <c r="T49" s="142"/>
      <c r="U49" s="317"/>
      <c r="V49" s="142"/>
      <c r="W49" s="249"/>
      <c r="X49" s="249"/>
      <c r="Y49" s="249"/>
      <c r="Z49" s="250"/>
      <c r="AA49" s="249"/>
      <c r="AB49" s="251"/>
      <c r="AC49" s="248"/>
      <c r="AF49" s="174"/>
      <c r="AG49" s="174"/>
      <c r="AH49" s="174"/>
      <c r="AI49" s="165"/>
      <c r="AJ49" s="174"/>
      <c r="AK49" s="181"/>
      <c r="AL49" s="183"/>
    </row>
    <row r="50" spans="1:42" ht="15.6">
      <c r="A50" s="262">
        <v>46</v>
      </c>
      <c r="B50" s="277" t="s">
        <v>333</v>
      </c>
      <c r="C50" s="289" t="s">
        <v>334</v>
      </c>
      <c r="D50" s="266"/>
      <c r="E50" s="277" t="s">
        <v>26</v>
      </c>
      <c r="F50" s="322">
        <v>36</v>
      </c>
      <c r="G50" s="276" t="s">
        <v>440</v>
      </c>
      <c r="H50" s="279">
        <v>43164</v>
      </c>
      <c r="I50" s="279">
        <v>43167</v>
      </c>
      <c r="J50" s="280">
        <f t="shared" si="2"/>
        <v>3</v>
      </c>
      <c r="K50" s="277" t="s">
        <v>387</v>
      </c>
      <c r="L50" s="301">
        <v>3555477870</v>
      </c>
      <c r="M50" s="282">
        <v>5805</v>
      </c>
      <c r="N50" s="282">
        <v>5805</v>
      </c>
      <c r="O50" s="266"/>
      <c r="P50" s="277"/>
      <c r="Q50" s="142"/>
      <c r="R50" s="142"/>
      <c r="S50" s="142"/>
      <c r="T50" s="142"/>
      <c r="U50" s="317"/>
      <c r="V50" s="142"/>
      <c r="W50" s="249"/>
      <c r="X50" s="249"/>
      <c r="Y50" s="249"/>
      <c r="Z50" s="250"/>
      <c r="AA50" s="249"/>
      <c r="AB50" s="251"/>
      <c r="AC50" s="248"/>
      <c r="AF50" s="174"/>
      <c r="AG50" s="174"/>
      <c r="AH50" s="174"/>
      <c r="AI50" s="174"/>
      <c r="AJ50" s="174"/>
      <c r="AK50" s="68"/>
      <c r="AL50" s="161"/>
    </row>
    <row r="51" spans="1:42">
      <c r="A51" s="262">
        <v>47</v>
      </c>
      <c r="B51" s="277" t="s">
        <v>335</v>
      </c>
      <c r="C51" s="266"/>
      <c r="D51" s="277" t="s">
        <v>188</v>
      </c>
      <c r="E51" s="277" t="s">
        <v>26</v>
      </c>
      <c r="F51" s="322">
        <v>11</v>
      </c>
      <c r="G51" s="276" t="s">
        <v>440</v>
      </c>
      <c r="H51" s="279">
        <v>43168</v>
      </c>
      <c r="I51" s="279">
        <v>43171</v>
      </c>
      <c r="J51" s="280">
        <f t="shared" si="2"/>
        <v>3</v>
      </c>
      <c r="K51" s="277" t="s">
        <v>220</v>
      </c>
      <c r="L51" s="301">
        <v>3155334518</v>
      </c>
      <c r="M51" s="282">
        <v>10060</v>
      </c>
      <c r="N51" s="282">
        <v>10060</v>
      </c>
      <c r="O51" s="266"/>
      <c r="P51" s="277"/>
      <c r="Q51" s="142"/>
      <c r="R51" s="142"/>
      <c r="S51" s="142"/>
      <c r="T51" s="142"/>
      <c r="U51" s="317"/>
      <c r="V51" s="142"/>
      <c r="W51" s="249"/>
      <c r="X51" s="249"/>
      <c r="Y51" s="249"/>
      <c r="Z51" s="250"/>
      <c r="AA51" s="249"/>
      <c r="AB51" s="251"/>
      <c r="AC51" s="248"/>
      <c r="AF51" s="187"/>
      <c r="AG51" s="187"/>
      <c r="AH51" s="187"/>
      <c r="AI51" s="68"/>
      <c r="AJ51" s="234"/>
      <c r="AK51" s="235"/>
      <c r="AL51" s="161"/>
    </row>
    <row r="52" spans="1:42" ht="15.6">
      <c r="A52" s="262">
        <v>48</v>
      </c>
      <c r="B52" s="277" t="s">
        <v>336</v>
      </c>
      <c r="C52" s="266"/>
      <c r="D52" s="289" t="s">
        <v>337</v>
      </c>
      <c r="E52" s="277" t="s">
        <v>25</v>
      </c>
      <c r="F52" s="322">
        <v>80</v>
      </c>
      <c r="G52" s="276" t="s">
        <v>440</v>
      </c>
      <c r="H52" s="279">
        <v>43163</v>
      </c>
      <c r="I52" s="279">
        <v>43169</v>
      </c>
      <c r="J52" s="280">
        <f t="shared" si="2"/>
        <v>6</v>
      </c>
      <c r="K52" s="277" t="s">
        <v>241</v>
      </c>
      <c r="L52" s="301">
        <v>3435023692</v>
      </c>
      <c r="M52" s="282">
        <v>16708</v>
      </c>
      <c r="N52" s="282">
        <v>16708</v>
      </c>
      <c r="O52" s="266"/>
      <c r="P52" s="277"/>
      <c r="Q52" s="142"/>
      <c r="R52" s="142"/>
      <c r="S52" s="142"/>
      <c r="T52" s="142"/>
      <c r="U52" s="317"/>
      <c r="V52" s="142"/>
      <c r="W52" s="249"/>
      <c r="X52" s="249"/>
      <c r="Y52" s="249"/>
      <c r="Z52" s="250"/>
      <c r="AA52" s="249"/>
      <c r="AB52" s="251"/>
      <c r="AC52" s="248"/>
      <c r="AF52" s="187"/>
      <c r="AG52" s="187"/>
      <c r="AH52" s="187"/>
      <c r="AI52" s="68"/>
      <c r="AJ52" s="234"/>
      <c r="AK52" s="235"/>
      <c r="AL52" s="167"/>
      <c r="AO52" s="188"/>
      <c r="AP52" s="161"/>
    </row>
    <row r="53" spans="1:42">
      <c r="A53" s="262">
        <v>49</v>
      </c>
      <c r="B53" s="277" t="s">
        <v>338</v>
      </c>
      <c r="C53" s="277" t="s">
        <v>339</v>
      </c>
      <c r="D53" s="266"/>
      <c r="E53" s="277" t="s">
        <v>25</v>
      </c>
      <c r="F53" s="322">
        <v>56</v>
      </c>
      <c r="G53" s="276" t="s">
        <v>440</v>
      </c>
      <c r="H53" s="279">
        <v>43167</v>
      </c>
      <c r="I53" s="279">
        <v>43169</v>
      </c>
      <c r="J53" s="280">
        <f t="shared" si="2"/>
        <v>2</v>
      </c>
      <c r="K53" s="277" t="s">
        <v>388</v>
      </c>
      <c r="L53" s="301">
        <v>3499514370</v>
      </c>
      <c r="M53" s="282">
        <v>12405</v>
      </c>
      <c r="N53" s="282">
        <v>12405</v>
      </c>
      <c r="O53" s="266"/>
      <c r="P53" s="277"/>
      <c r="Q53" s="142"/>
      <c r="R53" s="142"/>
      <c r="S53" s="142"/>
      <c r="T53" s="142"/>
      <c r="U53" s="317"/>
      <c r="V53" s="142"/>
      <c r="W53" s="249"/>
      <c r="X53" s="249"/>
      <c r="Y53" s="249"/>
      <c r="Z53" s="250"/>
      <c r="AA53" s="249"/>
      <c r="AB53" s="251"/>
      <c r="AC53" s="248"/>
      <c r="AF53" s="187"/>
      <c r="AG53" s="187"/>
      <c r="AH53" s="187"/>
      <c r="AI53" s="68"/>
      <c r="AJ53" s="234"/>
      <c r="AK53" s="235"/>
      <c r="AL53" s="167"/>
      <c r="AO53" s="188"/>
      <c r="AP53" s="189"/>
    </row>
    <row r="54" spans="1:42">
      <c r="A54" s="262">
        <v>50</v>
      </c>
      <c r="B54" s="277" t="s">
        <v>340</v>
      </c>
      <c r="C54" s="266"/>
      <c r="D54" s="277" t="s">
        <v>188</v>
      </c>
      <c r="E54" s="277" t="s">
        <v>26</v>
      </c>
      <c r="F54" s="322">
        <v>10</v>
      </c>
      <c r="G54" s="276" t="s">
        <v>440</v>
      </c>
      <c r="H54" s="279">
        <v>43168</v>
      </c>
      <c r="I54" s="279">
        <v>43171</v>
      </c>
      <c r="J54" s="280">
        <f t="shared" si="2"/>
        <v>3</v>
      </c>
      <c r="K54" s="277" t="s">
        <v>388</v>
      </c>
      <c r="L54" s="301">
        <v>3555606200</v>
      </c>
      <c r="M54" s="282">
        <v>10864</v>
      </c>
      <c r="N54" s="282">
        <v>10864</v>
      </c>
      <c r="O54" s="266"/>
      <c r="P54" s="277"/>
      <c r="Q54" s="142"/>
      <c r="R54" s="142"/>
      <c r="S54" s="142"/>
      <c r="T54" s="142"/>
      <c r="U54" s="317"/>
      <c r="V54" s="142"/>
      <c r="W54" s="249"/>
      <c r="X54" s="249"/>
      <c r="Y54" s="249"/>
      <c r="Z54" s="250"/>
      <c r="AA54" s="249"/>
      <c r="AB54" s="251"/>
      <c r="AC54" s="248"/>
      <c r="AF54" s="187"/>
      <c r="AG54" s="187"/>
      <c r="AH54" s="187"/>
      <c r="AI54" s="68"/>
      <c r="AJ54" s="234"/>
      <c r="AK54" s="235"/>
      <c r="AL54" s="167"/>
      <c r="AO54" s="161"/>
      <c r="AP54" s="161"/>
    </row>
    <row r="55" spans="1:42">
      <c r="A55" s="262">
        <v>51</v>
      </c>
      <c r="B55" s="277" t="s">
        <v>341</v>
      </c>
      <c r="C55" s="277" t="s">
        <v>342</v>
      </c>
      <c r="D55" s="266"/>
      <c r="E55" s="277" t="s">
        <v>26</v>
      </c>
      <c r="F55" s="322">
        <v>14</v>
      </c>
      <c r="G55" s="276" t="s">
        <v>440</v>
      </c>
      <c r="H55" s="279">
        <v>43171</v>
      </c>
      <c r="I55" s="279">
        <v>43172</v>
      </c>
      <c r="J55" s="280">
        <f t="shared" si="2"/>
        <v>1</v>
      </c>
      <c r="K55" s="277" t="s">
        <v>389</v>
      </c>
      <c r="L55" s="301"/>
      <c r="M55" s="282">
        <v>2438</v>
      </c>
      <c r="N55" s="282">
        <v>2438</v>
      </c>
      <c r="O55" s="266"/>
      <c r="P55" s="277"/>
      <c r="Q55" s="142"/>
      <c r="R55" s="142"/>
      <c r="S55" s="142"/>
      <c r="T55" s="142"/>
      <c r="U55" s="317"/>
      <c r="V55" s="142"/>
      <c r="W55" s="249"/>
      <c r="X55" s="249"/>
      <c r="Y55" s="249"/>
      <c r="Z55" s="250"/>
      <c r="AA55" s="249"/>
      <c r="AB55" s="251"/>
      <c r="AC55" s="248"/>
      <c r="AF55" s="187"/>
      <c r="AG55" s="187"/>
      <c r="AH55" s="187"/>
      <c r="AI55" s="68"/>
      <c r="AJ55" s="234"/>
      <c r="AK55" s="235"/>
      <c r="AL55" s="167"/>
      <c r="AO55" s="188"/>
      <c r="AP55" s="161"/>
    </row>
    <row r="56" spans="1:42">
      <c r="A56" s="262">
        <v>52</v>
      </c>
      <c r="B56" s="277" t="s">
        <v>343</v>
      </c>
      <c r="C56" s="266"/>
      <c r="D56" s="323" t="s">
        <v>188</v>
      </c>
      <c r="E56" s="277" t="s">
        <v>25</v>
      </c>
      <c r="F56" s="322">
        <v>12</v>
      </c>
      <c r="G56" s="276" t="s">
        <v>440</v>
      </c>
      <c r="H56" s="279">
        <v>43167</v>
      </c>
      <c r="I56" s="279">
        <v>43169</v>
      </c>
      <c r="J56" s="280">
        <f t="shared" si="2"/>
        <v>2</v>
      </c>
      <c r="K56" s="277" t="s">
        <v>238</v>
      </c>
      <c r="L56" s="301"/>
      <c r="M56" s="282">
        <v>8886</v>
      </c>
      <c r="N56" s="282">
        <v>8886</v>
      </c>
      <c r="O56" s="266"/>
      <c r="P56" s="277"/>
      <c r="Q56" s="142"/>
      <c r="R56" s="142"/>
      <c r="S56" s="142"/>
      <c r="T56" s="142"/>
      <c r="U56" s="317"/>
      <c r="V56" s="142"/>
      <c r="W56" s="249"/>
      <c r="X56" s="249"/>
      <c r="Y56" s="249"/>
      <c r="Z56" s="250"/>
      <c r="AA56" s="249"/>
      <c r="AB56" s="251"/>
      <c r="AC56" s="248"/>
      <c r="AF56" s="187"/>
      <c r="AG56" s="187"/>
      <c r="AH56" s="187"/>
      <c r="AI56" s="68"/>
      <c r="AJ56" s="234"/>
      <c r="AK56" s="235"/>
      <c r="AL56" s="167"/>
      <c r="AO56" s="188"/>
      <c r="AP56" s="161"/>
    </row>
    <row r="57" spans="1:42">
      <c r="A57" s="262">
        <v>53</v>
      </c>
      <c r="B57" s="277" t="s">
        <v>344</v>
      </c>
      <c r="C57" s="266"/>
      <c r="D57" s="277" t="s">
        <v>188</v>
      </c>
      <c r="E57" s="277" t="s">
        <v>26</v>
      </c>
      <c r="F57" s="322">
        <v>17</v>
      </c>
      <c r="G57" s="276" t="s">
        <v>440</v>
      </c>
      <c r="H57" s="279">
        <v>43167</v>
      </c>
      <c r="I57" s="279">
        <v>43169</v>
      </c>
      <c r="J57" s="280">
        <f t="shared" si="2"/>
        <v>2</v>
      </c>
      <c r="K57" s="277" t="s">
        <v>238</v>
      </c>
      <c r="L57" s="301">
        <v>3131255251</v>
      </c>
      <c r="M57" s="282">
        <v>4505</v>
      </c>
      <c r="N57" s="282">
        <v>4505</v>
      </c>
      <c r="O57" s="266"/>
      <c r="P57" s="277"/>
      <c r="Q57" s="142"/>
      <c r="R57" s="142"/>
      <c r="S57" s="142"/>
      <c r="T57" s="142"/>
      <c r="U57" s="317"/>
      <c r="V57" s="142"/>
      <c r="W57" s="249"/>
      <c r="X57" s="249"/>
      <c r="Y57" s="249"/>
      <c r="Z57" s="250"/>
      <c r="AA57" s="249"/>
      <c r="AB57" s="251"/>
      <c r="AC57" s="248"/>
      <c r="AF57" s="187"/>
      <c r="AG57" s="187"/>
      <c r="AH57" s="187"/>
      <c r="AI57" s="68"/>
      <c r="AJ57" s="234"/>
      <c r="AK57" s="235"/>
      <c r="AL57" s="167"/>
      <c r="AO57" s="161"/>
      <c r="AP57" s="161"/>
    </row>
    <row r="58" spans="1:42" ht="15" customHeight="1">
      <c r="A58" s="262">
        <v>54</v>
      </c>
      <c r="B58" s="277" t="s">
        <v>345</v>
      </c>
      <c r="C58" s="266"/>
      <c r="D58" s="277" t="s">
        <v>188</v>
      </c>
      <c r="E58" s="277" t="s">
        <v>26</v>
      </c>
      <c r="F58" s="278">
        <v>43</v>
      </c>
      <c r="G58" s="276" t="s">
        <v>440</v>
      </c>
      <c r="H58" s="279">
        <v>43166</v>
      </c>
      <c r="I58" s="279">
        <v>43170</v>
      </c>
      <c r="J58" s="280">
        <f t="shared" si="2"/>
        <v>4</v>
      </c>
      <c r="K58" s="202" t="s">
        <v>238</v>
      </c>
      <c r="L58" s="301">
        <v>3105797995</v>
      </c>
      <c r="M58" s="282">
        <v>11652</v>
      </c>
      <c r="N58" s="282">
        <v>11652</v>
      </c>
      <c r="O58" s="266"/>
      <c r="P58" s="277"/>
      <c r="Q58" s="142"/>
      <c r="R58" s="142"/>
      <c r="S58" s="142"/>
      <c r="T58" s="142"/>
      <c r="U58" s="317"/>
      <c r="V58" s="142"/>
      <c r="W58" s="286"/>
      <c r="X58" s="286"/>
      <c r="Y58" s="286"/>
      <c r="Z58" s="197"/>
      <c r="AA58" s="226"/>
      <c r="AB58" s="172"/>
      <c r="AC58" s="206"/>
      <c r="AF58" s="187"/>
      <c r="AG58" s="187"/>
      <c r="AH58" s="187"/>
      <c r="AI58" s="68"/>
      <c r="AJ58" s="234"/>
      <c r="AK58" s="235"/>
      <c r="AL58" s="167"/>
      <c r="AO58" s="188"/>
      <c r="AP58" s="161"/>
    </row>
    <row r="59" spans="1:42">
      <c r="A59" s="262">
        <v>55</v>
      </c>
      <c r="B59" s="277" t="s">
        <v>346</v>
      </c>
      <c r="C59" s="266"/>
      <c r="D59" s="277" t="s">
        <v>188</v>
      </c>
      <c r="E59" s="277" t="s">
        <v>26</v>
      </c>
      <c r="F59" s="278">
        <v>18</v>
      </c>
      <c r="G59" s="276" t="s">
        <v>440</v>
      </c>
      <c r="H59" s="279">
        <v>43168</v>
      </c>
      <c r="I59" s="279">
        <v>43173</v>
      </c>
      <c r="J59" s="280">
        <f t="shared" si="2"/>
        <v>5</v>
      </c>
      <c r="K59" s="202" t="s">
        <v>234</v>
      </c>
      <c r="L59" s="301">
        <v>3418850592</v>
      </c>
      <c r="M59" s="282">
        <v>13505</v>
      </c>
      <c r="N59" s="282">
        <v>13505</v>
      </c>
      <c r="O59" s="266"/>
      <c r="P59" s="277"/>
      <c r="Q59" s="142"/>
      <c r="R59" s="142"/>
      <c r="S59" s="142"/>
      <c r="T59" s="142"/>
      <c r="U59" s="317"/>
      <c r="V59" s="142"/>
      <c r="W59" s="286"/>
      <c r="X59" s="286"/>
      <c r="Y59" s="286"/>
      <c r="Z59"/>
      <c r="AA59" s="226"/>
      <c r="AB59" s="172"/>
      <c r="AC59" s="206"/>
      <c r="AF59" s="68"/>
      <c r="AG59" s="221"/>
      <c r="AH59" s="68"/>
      <c r="AI59" s="218"/>
      <c r="AJ59" s="189"/>
      <c r="AK59" s="233"/>
      <c r="AL59" s="222"/>
      <c r="AM59" s="206"/>
      <c r="AO59" s="188"/>
      <c r="AP59" s="161"/>
    </row>
    <row r="60" spans="1:42">
      <c r="A60" s="262">
        <v>56</v>
      </c>
      <c r="B60" s="277" t="s">
        <v>242</v>
      </c>
      <c r="C60" s="277" t="s">
        <v>250</v>
      </c>
      <c r="D60" s="266"/>
      <c r="E60" s="277" t="s">
        <v>25</v>
      </c>
      <c r="F60" s="322">
        <v>52</v>
      </c>
      <c r="G60" s="276" t="s">
        <v>440</v>
      </c>
      <c r="H60" s="279">
        <v>43160</v>
      </c>
      <c r="I60" s="279">
        <v>43166</v>
      </c>
      <c r="J60" s="280">
        <f t="shared" si="2"/>
        <v>6</v>
      </c>
      <c r="K60" s="202" t="s">
        <v>237</v>
      </c>
      <c r="L60" s="301">
        <v>3168807310</v>
      </c>
      <c r="M60" s="282">
        <v>5820</v>
      </c>
      <c r="N60" s="282">
        <v>5820</v>
      </c>
      <c r="O60" s="266"/>
      <c r="P60" s="277"/>
      <c r="Q60" s="142"/>
      <c r="R60" s="142"/>
      <c r="S60" s="142"/>
      <c r="T60" s="142"/>
      <c r="U60" s="317"/>
      <c r="V60" s="142"/>
      <c r="W60" s="244"/>
      <c r="X60" s="244"/>
      <c r="Y60" s="244"/>
      <c r="Z60" s="68"/>
      <c r="AA60" s="174"/>
      <c r="AB60" s="172"/>
      <c r="AC60" s="206"/>
      <c r="AF60" s="68"/>
      <c r="AG60" s="221"/>
      <c r="AH60" s="68"/>
      <c r="AI60" s="218"/>
      <c r="AJ60" s="189"/>
      <c r="AK60" s="233"/>
      <c r="AL60" s="222"/>
      <c r="AM60" s="206"/>
      <c r="AO60" s="188"/>
      <c r="AP60" s="161"/>
    </row>
    <row r="61" spans="1:42">
      <c r="A61" s="262">
        <v>57</v>
      </c>
      <c r="B61" s="277" t="s">
        <v>347</v>
      </c>
      <c r="C61" s="266"/>
      <c r="D61" s="277" t="s">
        <v>188</v>
      </c>
      <c r="E61" s="277" t="s">
        <v>26</v>
      </c>
      <c r="F61" s="278">
        <v>40</v>
      </c>
      <c r="G61" s="276" t="s">
        <v>440</v>
      </c>
      <c r="H61" s="279">
        <v>43171</v>
      </c>
      <c r="I61" s="279">
        <v>43174</v>
      </c>
      <c r="J61" s="280">
        <f t="shared" si="2"/>
        <v>3</v>
      </c>
      <c r="K61" s="202" t="s">
        <v>238</v>
      </c>
      <c r="L61" s="301">
        <v>355549114</v>
      </c>
      <c r="M61" s="282">
        <v>10886</v>
      </c>
      <c r="N61" s="282">
        <v>10886</v>
      </c>
      <c r="O61" s="266"/>
      <c r="P61" s="277"/>
      <c r="Q61" s="142"/>
      <c r="R61" s="142"/>
      <c r="S61" s="142"/>
      <c r="T61" s="142"/>
      <c r="U61" s="317"/>
      <c r="V61" s="142"/>
      <c r="W61" s="244"/>
      <c r="X61" s="244"/>
      <c r="Y61" s="244"/>
      <c r="Z61" s="68"/>
      <c r="AA61" s="174"/>
      <c r="AB61" s="172"/>
      <c r="AC61" s="206"/>
      <c r="AF61" s="68"/>
      <c r="AG61" s="221"/>
      <c r="AH61" s="68"/>
      <c r="AI61" s="218"/>
      <c r="AJ61" s="189"/>
      <c r="AK61" s="233"/>
      <c r="AL61" s="222"/>
      <c r="AM61" s="206"/>
      <c r="AO61" s="188"/>
      <c r="AP61" s="161"/>
    </row>
    <row r="62" spans="1:42">
      <c r="A62" s="262">
        <v>58</v>
      </c>
      <c r="B62" s="277" t="s">
        <v>348</v>
      </c>
      <c r="C62" s="266"/>
      <c r="D62" s="277" t="s">
        <v>188</v>
      </c>
      <c r="E62" s="277" t="s">
        <v>26</v>
      </c>
      <c r="F62" s="278">
        <v>14</v>
      </c>
      <c r="G62" s="276" t="s">
        <v>440</v>
      </c>
      <c r="H62" s="279">
        <v>43172</v>
      </c>
      <c r="I62" s="279">
        <v>43174</v>
      </c>
      <c r="J62" s="280">
        <f t="shared" si="2"/>
        <v>2</v>
      </c>
      <c r="K62" s="202" t="s">
        <v>238</v>
      </c>
      <c r="L62" s="301">
        <v>3495185802</v>
      </c>
      <c r="M62" s="282">
        <v>10529</v>
      </c>
      <c r="N62" s="282">
        <v>10529</v>
      </c>
      <c r="O62" s="266"/>
      <c r="P62" s="277"/>
      <c r="Q62" s="142"/>
      <c r="R62" s="142"/>
      <c r="S62" s="142"/>
      <c r="T62" s="142"/>
      <c r="U62" s="317"/>
      <c r="V62" s="142"/>
      <c r="W62" s="244"/>
      <c r="X62" s="244"/>
      <c r="Y62" s="244"/>
      <c r="Z62" s="68"/>
      <c r="AA62" s="174"/>
      <c r="AB62" s="172"/>
      <c r="AC62" s="206"/>
      <c r="AF62" s="68"/>
      <c r="AG62" s="221"/>
      <c r="AH62" s="68"/>
      <c r="AI62" s="218"/>
      <c r="AJ62" s="213"/>
      <c r="AK62" s="223"/>
      <c r="AL62" s="206"/>
      <c r="AM62" s="206"/>
      <c r="AO62" s="188"/>
      <c r="AP62" s="161"/>
    </row>
    <row r="63" spans="1:42">
      <c r="A63" s="262">
        <v>59</v>
      </c>
      <c r="B63" s="277" t="s">
        <v>349</v>
      </c>
      <c r="C63" s="266"/>
      <c r="D63" s="277" t="s">
        <v>188</v>
      </c>
      <c r="E63" s="277" t="s">
        <v>25</v>
      </c>
      <c r="F63" s="278">
        <v>17</v>
      </c>
      <c r="G63" s="276" t="s">
        <v>440</v>
      </c>
      <c r="H63" s="279">
        <v>43171</v>
      </c>
      <c r="I63" s="279">
        <v>43174</v>
      </c>
      <c r="J63" s="280">
        <f t="shared" si="2"/>
        <v>3</v>
      </c>
      <c r="K63" s="202" t="s">
        <v>390</v>
      </c>
      <c r="L63" s="247">
        <v>3554147826</v>
      </c>
      <c r="M63" s="282">
        <v>6789</v>
      </c>
      <c r="N63" s="282">
        <v>6789</v>
      </c>
      <c r="O63" s="266"/>
      <c r="P63" s="277"/>
      <c r="Q63" s="142"/>
      <c r="R63" s="142"/>
      <c r="S63" s="142"/>
      <c r="T63" s="142"/>
      <c r="U63" s="317"/>
      <c r="V63" s="142"/>
      <c r="W63" s="286"/>
      <c r="X63" s="286"/>
      <c r="Y63" s="286"/>
      <c r="Z63"/>
      <c r="AA63" s="226"/>
      <c r="AB63" s="172"/>
      <c r="AC63" s="206"/>
      <c r="AF63" s="68"/>
      <c r="AG63" s="221"/>
      <c r="AH63" s="68"/>
      <c r="AI63" s="218"/>
      <c r="AJ63" s="213"/>
      <c r="AK63" s="223"/>
      <c r="AL63" s="206"/>
      <c r="AM63" s="206"/>
      <c r="AO63" s="190"/>
      <c r="AP63" s="161"/>
    </row>
    <row r="64" spans="1:42">
      <c r="A64" s="262">
        <v>60</v>
      </c>
      <c r="B64" s="277" t="s">
        <v>350</v>
      </c>
      <c r="C64" s="277" t="s">
        <v>351</v>
      </c>
      <c r="D64" s="266"/>
      <c r="E64" s="277" t="s">
        <v>25</v>
      </c>
      <c r="F64" s="278">
        <v>57</v>
      </c>
      <c r="G64" s="276" t="s">
        <v>440</v>
      </c>
      <c r="H64" s="279">
        <v>43171</v>
      </c>
      <c r="I64" s="279">
        <v>43174</v>
      </c>
      <c r="J64" s="280">
        <f t="shared" si="2"/>
        <v>3</v>
      </c>
      <c r="K64" s="202" t="s">
        <v>387</v>
      </c>
      <c r="L64" s="247">
        <v>3418850592</v>
      </c>
      <c r="M64" s="282">
        <v>5445</v>
      </c>
      <c r="N64" s="282">
        <v>5445</v>
      </c>
      <c r="O64" s="266"/>
      <c r="P64" s="277"/>
      <c r="Q64" s="142"/>
      <c r="R64" s="142"/>
      <c r="S64" s="142"/>
      <c r="T64" s="142"/>
      <c r="U64" s="317"/>
      <c r="V64" s="142"/>
      <c r="W64" s="235"/>
      <c r="X64" s="283"/>
      <c r="Y64" s="283"/>
      <c r="Z64" s="187"/>
      <c r="AA64" s="221"/>
      <c r="AB64" s="221"/>
      <c r="AC64" s="221"/>
      <c r="AD64" s="221"/>
      <c r="AE64" s="221"/>
      <c r="AF64" s="68"/>
      <c r="AG64" s="221"/>
      <c r="AH64" s="68"/>
      <c r="AI64" s="218"/>
      <c r="AJ64" s="142"/>
      <c r="AK64" s="142"/>
      <c r="AL64" s="220"/>
      <c r="AM64" s="206"/>
      <c r="AO64" s="189"/>
      <c r="AP64" s="161"/>
    </row>
    <row r="65" spans="1:42">
      <c r="A65" s="262">
        <v>61</v>
      </c>
      <c r="B65" s="277" t="s">
        <v>352</v>
      </c>
      <c r="C65" s="266"/>
      <c r="D65" s="277" t="s">
        <v>188</v>
      </c>
      <c r="E65" s="277" t="s">
        <v>26</v>
      </c>
      <c r="F65" s="278">
        <v>11</v>
      </c>
      <c r="G65" s="276" t="s">
        <v>440</v>
      </c>
      <c r="H65" s="279">
        <v>43171</v>
      </c>
      <c r="I65" s="279">
        <v>43174</v>
      </c>
      <c r="J65" s="280">
        <f t="shared" si="2"/>
        <v>3</v>
      </c>
      <c r="K65" s="202" t="s">
        <v>238</v>
      </c>
      <c r="L65" s="247"/>
      <c r="M65" s="282">
        <v>6243</v>
      </c>
      <c r="N65" s="282">
        <v>6243</v>
      </c>
      <c r="O65" s="266"/>
      <c r="P65" s="277"/>
      <c r="Q65" s="142"/>
      <c r="R65" s="142"/>
      <c r="S65" s="142"/>
      <c r="T65" s="142"/>
      <c r="U65" s="317"/>
      <c r="V65" s="142"/>
      <c r="W65" s="235"/>
      <c r="X65" s="283"/>
      <c r="Y65" s="283"/>
      <c r="Z65" s="187"/>
      <c r="AA65" s="221"/>
      <c r="AB65" s="221"/>
      <c r="AC65" s="221"/>
      <c r="AD65" s="221"/>
      <c r="AE65" s="221"/>
      <c r="AF65" s="68"/>
      <c r="AG65" s="221"/>
      <c r="AH65" s="68"/>
      <c r="AI65" s="225"/>
      <c r="AJ65" s="213"/>
      <c r="AK65" s="223"/>
      <c r="AL65" s="206"/>
      <c r="AM65" s="206"/>
      <c r="AO65" s="142"/>
      <c r="AP65" s="161"/>
    </row>
    <row r="66" spans="1:42">
      <c r="A66" s="262">
        <v>62</v>
      </c>
      <c r="B66" s="277" t="s">
        <v>353</v>
      </c>
      <c r="C66" s="266"/>
      <c r="D66" s="277" t="s">
        <v>188</v>
      </c>
      <c r="E66" s="277" t="s">
        <v>25</v>
      </c>
      <c r="F66" s="278">
        <v>10</v>
      </c>
      <c r="G66" s="276" t="s">
        <v>440</v>
      </c>
      <c r="H66" s="279">
        <v>43174</v>
      </c>
      <c r="I66" s="279">
        <v>43177</v>
      </c>
      <c r="J66" s="280">
        <f t="shared" si="2"/>
        <v>3</v>
      </c>
      <c r="K66" s="202" t="s">
        <v>391</v>
      </c>
      <c r="L66" s="247">
        <v>3555252533</v>
      </c>
      <c r="M66" s="282">
        <v>6103</v>
      </c>
      <c r="N66" s="282">
        <v>6103</v>
      </c>
      <c r="O66" s="142"/>
      <c r="P66" s="202"/>
      <c r="Q66" s="142"/>
      <c r="R66" s="203"/>
      <c r="S66" s="203"/>
      <c r="T66" s="209"/>
      <c r="U66" s="242"/>
      <c r="V66" s="142"/>
      <c r="W66" s="235"/>
      <c r="X66" s="302"/>
      <c r="Y66" s="302"/>
      <c r="Z66" s="234"/>
      <c r="AA66" s="302"/>
      <c r="AB66" s="302"/>
      <c r="AC66" s="221"/>
      <c r="AD66" s="221"/>
      <c r="AE66" s="221"/>
      <c r="AF66" s="68"/>
      <c r="AG66" s="221"/>
      <c r="AH66" s="68"/>
      <c r="AI66" s="225"/>
      <c r="AJ66" s="236"/>
      <c r="AK66" s="237"/>
      <c r="AL66" s="206"/>
      <c r="AM66" s="206"/>
      <c r="AO66" s="188"/>
      <c r="AP66" s="161"/>
    </row>
    <row r="67" spans="1:42">
      <c r="A67" s="262">
        <v>63</v>
      </c>
      <c r="B67" s="277" t="s">
        <v>354</v>
      </c>
      <c r="C67" s="266"/>
      <c r="D67" s="277" t="s">
        <v>188</v>
      </c>
      <c r="E67" s="277" t="s">
        <v>26</v>
      </c>
      <c r="F67" s="278">
        <v>17</v>
      </c>
      <c r="G67" s="276" t="s">
        <v>440</v>
      </c>
      <c r="H67" s="279">
        <v>43163</v>
      </c>
      <c r="I67" s="279">
        <v>43166</v>
      </c>
      <c r="J67" s="284">
        <f t="shared" si="2"/>
        <v>3</v>
      </c>
      <c r="K67" s="202" t="s">
        <v>387</v>
      </c>
      <c r="L67" s="247">
        <v>3448840673</v>
      </c>
      <c r="M67" s="285">
        <v>12878</v>
      </c>
      <c r="N67" s="285">
        <v>12878</v>
      </c>
      <c r="O67" s="142"/>
      <c r="P67" s="202"/>
      <c r="Q67" s="142"/>
      <c r="R67" s="203"/>
      <c r="S67" s="203"/>
      <c r="T67" s="265"/>
      <c r="U67" s="242"/>
      <c r="V67" s="142"/>
      <c r="W67" s="235"/>
      <c r="X67" s="302"/>
      <c r="Y67" s="302"/>
      <c r="Z67" s="234"/>
      <c r="AA67" s="302"/>
      <c r="AB67" s="302"/>
      <c r="AC67" s="221"/>
      <c r="AD67" s="221"/>
      <c r="AE67" s="221"/>
      <c r="AF67" s="68"/>
      <c r="AG67" s="221"/>
      <c r="AH67" s="68"/>
      <c r="AI67" s="225"/>
      <c r="AJ67" s="238"/>
      <c r="AK67" s="223"/>
      <c r="AL67" s="206"/>
      <c r="AM67" s="206"/>
      <c r="AO67" s="142"/>
      <c r="AP67" s="161"/>
    </row>
    <row r="68" spans="1:42">
      <c r="A68" s="262">
        <v>64</v>
      </c>
      <c r="B68" s="277" t="s">
        <v>355</v>
      </c>
      <c r="C68" s="266"/>
      <c r="D68" s="277" t="s">
        <v>188</v>
      </c>
      <c r="E68" s="277" t="s">
        <v>25</v>
      </c>
      <c r="F68" s="278">
        <v>15</v>
      </c>
      <c r="G68" s="276" t="s">
        <v>440</v>
      </c>
      <c r="H68" s="279">
        <v>43171</v>
      </c>
      <c r="I68" s="279">
        <v>43175</v>
      </c>
      <c r="J68" s="284">
        <f t="shared" si="2"/>
        <v>4</v>
      </c>
      <c r="K68" s="202" t="s">
        <v>238</v>
      </c>
      <c r="L68" s="247">
        <v>3168320048</v>
      </c>
      <c r="M68" s="285">
        <v>13913</v>
      </c>
      <c r="N68" s="285">
        <v>13913</v>
      </c>
      <c r="O68" s="142"/>
      <c r="P68" s="202"/>
      <c r="Q68" s="142"/>
      <c r="R68" s="203"/>
      <c r="S68" s="203"/>
      <c r="T68" s="265"/>
      <c r="U68" s="242"/>
      <c r="V68" s="142"/>
      <c r="W68" s="235"/>
      <c r="X68" s="302"/>
      <c r="Y68" s="302"/>
      <c r="Z68" s="234"/>
      <c r="AA68" s="302"/>
      <c r="AB68" s="302"/>
      <c r="AC68" s="221"/>
      <c r="AD68" s="221"/>
      <c r="AE68" s="221"/>
      <c r="AF68" s="68"/>
      <c r="AG68" s="221"/>
      <c r="AH68" s="68"/>
      <c r="AI68" s="225"/>
      <c r="AJ68" s="238"/>
      <c r="AK68" s="223"/>
      <c r="AL68" s="206"/>
      <c r="AM68" s="206"/>
      <c r="AO68" s="188"/>
      <c r="AP68" s="161"/>
    </row>
    <row r="69" spans="1:42">
      <c r="A69" s="262">
        <v>65</v>
      </c>
      <c r="B69" s="277" t="s">
        <v>356</v>
      </c>
      <c r="C69" s="266"/>
      <c r="D69" s="277" t="s">
        <v>221</v>
      </c>
      <c r="E69" s="277" t="s">
        <v>25</v>
      </c>
      <c r="F69" s="278">
        <v>50</v>
      </c>
      <c r="G69" s="276" t="s">
        <v>440</v>
      </c>
      <c r="H69" s="279">
        <v>43175</v>
      </c>
      <c r="I69" s="279">
        <v>43177</v>
      </c>
      <c r="J69" s="284">
        <f t="shared" si="2"/>
        <v>2</v>
      </c>
      <c r="K69" s="202" t="s">
        <v>220</v>
      </c>
      <c r="L69" s="247">
        <v>3555364882</v>
      </c>
      <c r="M69" s="285">
        <v>3304</v>
      </c>
      <c r="N69" s="285">
        <v>3304</v>
      </c>
      <c r="O69" s="142"/>
      <c r="P69" s="202"/>
      <c r="Q69" s="142"/>
      <c r="R69" s="203"/>
      <c r="S69" s="203"/>
      <c r="T69" s="265"/>
      <c r="U69" s="242"/>
      <c r="V69" s="142"/>
      <c r="W69" s="235"/>
      <c r="X69" s="302"/>
      <c r="Y69" s="302"/>
      <c r="Z69" s="244"/>
      <c r="AA69" s="302"/>
      <c r="AB69" s="302"/>
      <c r="AC69" s="221"/>
      <c r="AD69" s="221"/>
      <c r="AE69" s="187"/>
      <c r="AF69" s="68"/>
      <c r="AG69" s="221"/>
      <c r="AH69" s="68"/>
      <c r="AI69" s="225"/>
      <c r="AJ69" s="237"/>
      <c r="AK69" s="237"/>
      <c r="AL69" s="206"/>
      <c r="AM69" s="206"/>
      <c r="AO69" s="188"/>
      <c r="AP69" s="161"/>
    </row>
    <row r="70" spans="1:42">
      <c r="A70" s="262">
        <v>66</v>
      </c>
      <c r="B70" s="277" t="s">
        <v>357</v>
      </c>
      <c r="C70" s="266"/>
      <c r="D70" s="277" t="s">
        <v>188</v>
      </c>
      <c r="E70" s="277" t="s">
        <v>26</v>
      </c>
      <c r="F70" s="278">
        <v>12</v>
      </c>
      <c r="G70" s="276" t="s">
        <v>440</v>
      </c>
      <c r="H70" s="279">
        <v>43177</v>
      </c>
      <c r="I70" s="279">
        <v>43180</v>
      </c>
      <c r="J70" s="284">
        <f t="shared" si="2"/>
        <v>3</v>
      </c>
      <c r="K70" s="202" t="s">
        <v>238</v>
      </c>
      <c r="L70" s="247"/>
      <c r="M70" s="285">
        <v>11093</v>
      </c>
      <c r="N70" s="285">
        <v>11093</v>
      </c>
      <c r="O70" s="142"/>
      <c r="P70" s="202"/>
      <c r="Q70" s="142"/>
      <c r="R70" s="203"/>
      <c r="S70" s="203"/>
      <c r="T70" s="265"/>
      <c r="U70" s="242"/>
      <c r="V70" s="142"/>
      <c r="W70" s="235"/>
      <c r="X70" s="302"/>
      <c r="Y70" s="302"/>
      <c r="Z70" s="234"/>
      <c r="AA70" s="302"/>
      <c r="AB70" s="302"/>
      <c r="AC70" s="221"/>
      <c r="AD70" s="221"/>
      <c r="AE70" s="221"/>
      <c r="AF70" s="68"/>
      <c r="AG70" s="221"/>
      <c r="AH70" s="68"/>
      <c r="AI70" s="225"/>
      <c r="AJ70" s="237"/>
      <c r="AK70" s="237"/>
      <c r="AL70" s="206"/>
      <c r="AM70" s="206"/>
      <c r="AO70" s="142"/>
      <c r="AP70" s="161"/>
    </row>
    <row r="71" spans="1:42" ht="15.6">
      <c r="A71" s="262">
        <v>67</v>
      </c>
      <c r="B71" s="287" t="s">
        <v>358</v>
      </c>
      <c r="C71" s="289" t="s">
        <v>359</v>
      </c>
      <c r="D71" s="142"/>
      <c r="E71" s="287" t="s">
        <v>26</v>
      </c>
      <c r="F71" s="287">
        <v>49</v>
      </c>
      <c r="G71" s="276" t="s">
        <v>440</v>
      </c>
      <c r="H71" s="290">
        <v>43179</v>
      </c>
      <c r="I71" s="290">
        <v>43181</v>
      </c>
      <c r="J71" s="284">
        <f t="shared" si="2"/>
        <v>2</v>
      </c>
      <c r="K71" s="202" t="s">
        <v>251</v>
      </c>
      <c r="L71" s="247">
        <v>3555362936</v>
      </c>
      <c r="M71" s="282">
        <v>3781</v>
      </c>
      <c r="N71" s="282">
        <v>3781</v>
      </c>
      <c r="O71" s="142"/>
      <c r="P71" s="288"/>
      <c r="Q71" s="142"/>
      <c r="R71" s="303"/>
      <c r="S71" s="303"/>
      <c r="T71" s="265"/>
      <c r="U71" s="242"/>
      <c r="V71" s="142"/>
      <c r="W71" s="235"/>
      <c r="X71" s="304"/>
      <c r="Y71" s="304"/>
      <c r="Z71" s="304"/>
      <c r="AA71" s="304"/>
      <c r="AB71" s="304"/>
      <c r="AC71" s="227"/>
      <c r="AD71" s="227"/>
      <c r="AE71" s="227"/>
      <c r="AF71" s="68"/>
      <c r="AG71" s="227"/>
      <c r="AH71" s="68"/>
      <c r="AI71" s="225"/>
      <c r="AJ71" s="223"/>
      <c r="AK71" s="223"/>
      <c r="AL71" s="206"/>
      <c r="AM71" s="206"/>
      <c r="AO71" s="161"/>
      <c r="AP71" s="161"/>
    </row>
    <row r="72" spans="1:42">
      <c r="A72" s="262">
        <v>68</v>
      </c>
      <c r="B72" s="277" t="s">
        <v>360</v>
      </c>
      <c r="C72" s="266"/>
      <c r="D72" s="277" t="s">
        <v>188</v>
      </c>
      <c r="E72" s="277" t="s">
        <v>26</v>
      </c>
      <c r="F72" s="278">
        <v>18</v>
      </c>
      <c r="G72" s="276" t="s">
        <v>440</v>
      </c>
      <c r="H72" s="279">
        <v>43180</v>
      </c>
      <c r="I72" s="279">
        <v>43183</v>
      </c>
      <c r="J72" s="284">
        <f t="shared" si="2"/>
        <v>3</v>
      </c>
      <c r="K72" s="202" t="s">
        <v>387</v>
      </c>
      <c r="L72" s="247">
        <v>3111588656</v>
      </c>
      <c r="M72" s="282">
        <v>8798</v>
      </c>
      <c r="N72" s="282">
        <v>8798</v>
      </c>
      <c r="O72" s="142"/>
      <c r="P72" s="202"/>
      <c r="Q72" s="142"/>
      <c r="R72" s="203"/>
      <c r="S72" s="203"/>
      <c r="T72" s="265"/>
      <c r="U72" s="242"/>
      <c r="V72" s="142"/>
      <c r="W72" s="243"/>
      <c r="X72" s="244"/>
      <c r="Y72" s="244"/>
      <c r="Z72" s="244"/>
      <c r="AA72" s="244"/>
      <c r="AB72" s="244"/>
      <c r="AC72" s="226"/>
      <c r="AD72" s="226"/>
      <c r="AE72" s="226"/>
      <c r="AF72" s="68"/>
      <c r="AG72" s="226"/>
      <c r="AH72" s="172"/>
      <c r="AI72" s="219"/>
      <c r="AJ72" s="238"/>
      <c r="AK72" s="223"/>
      <c r="AL72" s="206"/>
      <c r="AM72" s="206"/>
      <c r="AO72" s="161"/>
      <c r="AP72" s="161"/>
    </row>
    <row r="73" spans="1:42">
      <c r="A73" s="262">
        <v>69</v>
      </c>
      <c r="B73" s="277" t="s">
        <v>361</v>
      </c>
      <c r="C73" s="266"/>
      <c r="D73" s="277" t="s">
        <v>204</v>
      </c>
      <c r="E73" s="277" t="s">
        <v>26</v>
      </c>
      <c r="F73" s="278">
        <v>46</v>
      </c>
      <c r="G73" s="276" t="s">
        <v>440</v>
      </c>
      <c r="H73" s="279">
        <v>43176</v>
      </c>
      <c r="I73" s="279">
        <v>43181</v>
      </c>
      <c r="J73" s="284">
        <f t="shared" si="2"/>
        <v>5</v>
      </c>
      <c r="K73" s="277" t="s">
        <v>389</v>
      </c>
      <c r="L73" s="305">
        <v>3452875885</v>
      </c>
      <c r="M73" s="282">
        <v>14841</v>
      </c>
      <c r="N73" s="282">
        <v>14841</v>
      </c>
      <c r="O73" s="142"/>
      <c r="P73" s="202"/>
      <c r="Q73" s="142"/>
      <c r="R73" s="203"/>
      <c r="S73" s="203"/>
      <c r="T73" s="265"/>
      <c r="U73" s="209"/>
      <c r="V73" s="142"/>
      <c r="W73" s="243"/>
      <c r="X73" s="244"/>
      <c r="Y73" s="244"/>
      <c r="Z73" s="244"/>
      <c r="AA73" s="244"/>
      <c r="AB73" s="244"/>
      <c r="AC73" s="226"/>
      <c r="AD73" s="226"/>
      <c r="AE73" s="226"/>
      <c r="AF73" s="68"/>
      <c r="AG73" s="227"/>
      <c r="AH73" s="172"/>
      <c r="AI73" s="225"/>
      <c r="AJ73" s="237"/>
      <c r="AK73" s="211"/>
      <c r="AL73" s="206"/>
      <c r="AM73" s="206"/>
      <c r="AO73" s="161"/>
      <c r="AP73" s="161"/>
    </row>
    <row r="74" spans="1:42">
      <c r="A74" s="262">
        <v>70</v>
      </c>
      <c r="B74" s="277" t="s">
        <v>362</v>
      </c>
      <c r="C74" s="266"/>
      <c r="D74" s="277" t="s">
        <v>188</v>
      </c>
      <c r="E74" s="277" t="s">
        <v>26</v>
      </c>
      <c r="F74" s="278">
        <v>40</v>
      </c>
      <c r="G74" s="276" t="s">
        <v>440</v>
      </c>
      <c r="H74" s="279">
        <v>43179</v>
      </c>
      <c r="I74" s="279">
        <v>43183</v>
      </c>
      <c r="J74" s="284">
        <f t="shared" si="2"/>
        <v>4</v>
      </c>
      <c r="K74" s="277" t="s">
        <v>238</v>
      </c>
      <c r="L74" s="305">
        <v>3111589166</v>
      </c>
      <c r="M74" s="282">
        <v>10859</v>
      </c>
      <c r="N74" s="282">
        <v>10859</v>
      </c>
      <c r="O74" s="142"/>
      <c r="P74" s="202"/>
      <c r="Q74" s="142"/>
      <c r="R74" s="203"/>
      <c r="S74" s="203"/>
      <c r="T74" s="265"/>
      <c r="U74" s="209"/>
      <c r="V74" s="142"/>
      <c r="W74" s="243"/>
      <c r="X74" s="244"/>
      <c r="Y74" s="244"/>
      <c r="Z74" s="244"/>
      <c r="AA74" s="244"/>
      <c r="AB74" s="244"/>
      <c r="AC74" s="226"/>
      <c r="AD74" s="226"/>
      <c r="AE74" s="226"/>
      <c r="AF74" s="68"/>
      <c r="AG74" s="226"/>
      <c r="AH74" s="172"/>
      <c r="AI74" s="225"/>
      <c r="AJ74" s="238"/>
      <c r="AK74" s="223"/>
      <c r="AL74" s="206"/>
      <c r="AM74" s="206"/>
      <c r="AO74" s="161"/>
      <c r="AP74" s="161"/>
    </row>
    <row r="75" spans="1:42">
      <c r="A75" s="262">
        <v>71</v>
      </c>
      <c r="B75" s="277" t="s">
        <v>363</v>
      </c>
      <c r="C75" s="266"/>
      <c r="D75" s="263" t="s">
        <v>188</v>
      </c>
      <c r="E75" s="277" t="s">
        <v>26</v>
      </c>
      <c r="F75" s="278">
        <v>14</v>
      </c>
      <c r="G75" s="276" t="s">
        <v>440</v>
      </c>
      <c r="H75" s="279">
        <v>43181</v>
      </c>
      <c r="I75" s="279">
        <v>43182</v>
      </c>
      <c r="J75" s="284">
        <f t="shared" si="2"/>
        <v>1</v>
      </c>
      <c r="K75" s="202" t="s">
        <v>238</v>
      </c>
      <c r="L75" s="305">
        <v>3155288784</v>
      </c>
      <c r="M75" s="282">
        <v>3169</v>
      </c>
      <c r="N75" s="282">
        <v>3169</v>
      </c>
      <c r="O75" s="142"/>
      <c r="P75" s="202"/>
      <c r="Q75" s="142"/>
      <c r="R75" s="203"/>
      <c r="S75" s="203"/>
      <c r="T75" s="265"/>
      <c r="U75" s="209"/>
      <c r="V75" s="142"/>
      <c r="W75" s="243"/>
      <c r="X75" s="244"/>
      <c r="Y75" s="244"/>
      <c r="Z75" s="244"/>
      <c r="AA75" s="244"/>
      <c r="AB75" s="244"/>
      <c r="AC75" s="226"/>
      <c r="AD75" s="226"/>
      <c r="AE75" s="226"/>
      <c r="AF75" s="68"/>
      <c r="AG75" s="226"/>
      <c r="AH75" s="172"/>
      <c r="AI75" s="225"/>
      <c r="AJ75" s="238"/>
      <c r="AK75" s="223"/>
      <c r="AL75" s="206"/>
      <c r="AM75" s="206"/>
      <c r="AO75" s="161"/>
      <c r="AP75" s="161"/>
    </row>
    <row r="76" spans="1:42">
      <c r="A76" s="262">
        <v>72</v>
      </c>
      <c r="B76" s="287" t="s">
        <v>364</v>
      </c>
      <c r="C76" s="266"/>
      <c r="D76" s="277" t="s">
        <v>365</v>
      </c>
      <c r="E76" s="287" t="s">
        <v>26</v>
      </c>
      <c r="F76" s="287">
        <v>6</v>
      </c>
      <c r="G76" s="276" t="s">
        <v>440</v>
      </c>
      <c r="H76" s="290">
        <v>43176</v>
      </c>
      <c r="I76" s="290">
        <v>43185</v>
      </c>
      <c r="J76" s="280">
        <f t="shared" si="2"/>
        <v>9</v>
      </c>
      <c r="K76" s="277" t="s">
        <v>240</v>
      </c>
      <c r="L76" s="301">
        <v>3555246331</v>
      </c>
      <c r="M76" s="285">
        <v>25000</v>
      </c>
      <c r="N76" s="285">
        <v>25000</v>
      </c>
      <c r="O76" s="142"/>
      <c r="P76" s="288"/>
      <c r="Q76" s="142"/>
      <c r="R76" s="303"/>
      <c r="S76" s="303"/>
      <c r="T76" s="209"/>
      <c r="U76" s="209"/>
      <c r="V76" s="142"/>
      <c r="W76" s="243"/>
      <c r="X76" s="244"/>
      <c r="Y76" s="244"/>
      <c r="Z76" s="244"/>
      <c r="AA76" s="244"/>
      <c r="AB76" s="244"/>
      <c r="AC76" s="226"/>
      <c r="AD76" s="226"/>
      <c r="AE76" s="226"/>
      <c r="AF76" s="68"/>
      <c r="AG76" s="226"/>
      <c r="AH76" s="172"/>
      <c r="AI76" s="206"/>
      <c r="AJ76" s="238"/>
      <c r="AK76" s="223"/>
      <c r="AL76" s="206"/>
      <c r="AM76" s="206"/>
      <c r="AO76" s="184"/>
      <c r="AP76" s="161"/>
    </row>
    <row r="77" spans="1:42">
      <c r="A77" s="262">
        <v>73</v>
      </c>
      <c r="B77" s="287" t="s">
        <v>366</v>
      </c>
      <c r="C77" s="266"/>
      <c r="D77" s="277" t="s">
        <v>365</v>
      </c>
      <c r="E77" s="287" t="s">
        <v>25</v>
      </c>
      <c r="F77" s="287">
        <v>48</v>
      </c>
      <c r="G77" s="276" t="s">
        <v>440</v>
      </c>
      <c r="H77" s="290">
        <v>43174</v>
      </c>
      <c r="I77" s="290">
        <v>43179</v>
      </c>
      <c r="J77" s="280">
        <f t="shared" si="2"/>
        <v>5</v>
      </c>
      <c r="K77" s="277" t="s">
        <v>392</v>
      </c>
      <c r="L77" s="301">
        <v>3129709802</v>
      </c>
      <c r="M77" s="285">
        <v>25000</v>
      </c>
      <c r="N77" s="285">
        <v>25000</v>
      </c>
      <c r="O77" s="142"/>
      <c r="P77" s="288"/>
      <c r="Q77" s="142"/>
      <c r="R77" s="303"/>
      <c r="S77" s="303"/>
      <c r="T77" s="209"/>
      <c r="U77" s="209"/>
      <c r="V77" s="142"/>
      <c r="W77" s="243"/>
      <c r="X77" s="244"/>
      <c r="Y77" s="244"/>
      <c r="Z77" s="244"/>
      <c r="AA77" s="244"/>
      <c r="AB77" s="244"/>
      <c r="AC77" s="226"/>
      <c r="AD77" s="226"/>
      <c r="AE77" s="226"/>
      <c r="AF77" s="68"/>
      <c r="AG77" s="226"/>
      <c r="AH77" s="172"/>
      <c r="AI77" s="225"/>
      <c r="AJ77" s="238"/>
      <c r="AK77" s="223"/>
      <c r="AL77" s="206"/>
      <c r="AM77" s="206"/>
      <c r="AO77" s="184"/>
      <c r="AP77" s="161"/>
    </row>
    <row r="78" spans="1:42">
      <c r="A78" s="262">
        <v>74</v>
      </c>
      <c r="B78" s="287" t="s">
        <v>367</v>
      </c>
      <c r="C78" s="266"/>
      <c r="D78" s="277" t="s">
        <v>188</v>
      </c>
      <c r="E78" s="287" t="s">
        <v>26</v>
      </c>
      <c r="F78" s="287">
        <v>16</v>
      </c>
      <c r="G78" s="276" t="s">
        <v>440</v>
      </c>
      <c r="H78" s="290">
        <v>43183</v>
      </c>
      <c r="I78" s="290">
        <v>43185</v>
      </c>
      <c r="J78" s="280">
        <f t="shared" si="2"/>
        <v>2</v>
      </c>
      <c r="K78" s="277" t="s">
        <v>238</v>
      </c>
      <c r="L78" s="301">
        <v>3109252469</v>
      </c>
      <c r="M78" s="285">
        <v>9823</v>
      </c>
      <c r="N78" s="285">
        <v>9823</v>
      </c>
      <c r="O78" s="142"/>
      <c r="P78" s="288"/>
      <c r="Q78" s="142"/>
      <c r="R78" s="303"/>
      <c r="S78" s="303"/>
      <c r="T78" s="209"/>
      <c r="U78" s="209"/>
      <c r="V78" s="142"/>
      <c r="W78" s="243"/>
      <c r="X78" s="244"/>
      <c r="Y78" s="244"/>
      <c r="Z78" s="244"/>
      <c r="AA78" s="244"/>
      <c r="AB78" s="244"/>
      <c r="AC78" s="226"/>
      <c r="AD78" s="226"/>
      <c r="AE78" s="226"/>
      <c r="AF78" s="68"/>
      <c r="AG78" s="226"/>
      <c r="AH78" s="172"/>
      <c r="AI78" s="225"/>
      <c r="AJ78" s="213"/>
      <c r="AK78" s="223"/>
      <c r="AL78" s="206"/>
      <c r="AM78" s="206"/>
      <c r="AO78" s="184"/>
      <c r="AP78" s="161"/>
    </row>
    <row r="79" spans="1:42">
      <c r="A79" s="262">
        <v>75</v>
      </c>
      <c r="B79" s="277" t="s">
        <v>356</v>
      </c>
      <c r="C79" s="266"/>
      <c r="D79" s="277" t="s">
        <v>221</v>
      </c>
      <c r="E79" s="277" t="s">
        <v>25</v>
      </c>
      <c r="F79" s="278">
        <v>50</v>
      </c>
      <c r="G79" s="276" t="s">
        <v>440</v>
      </c>
      <c r="H79" s="290">
        <v>43178</v>
      </c>
      <c r="I79" s="290">
        <v>43182</v>
      </c>
      <c r="J79" s="280">
        <f t="shared" si="2"/>
        <v>4</v>
      </c>
      <c r="K79" s="277" t="s">
        <v>251</v>
      </c>
      <c r="L79" s="301">
        <v>3555364882</v>
      </c>
      <c r="M79" s="285">
        <v>12809</v>
      </c>
      <c r="N79" s="285">
        <v>12809</v>
      </c>
      <c r="O79" s="142"/>
      <c r="P79" s="202"/>
      <c r="Q79" s="142"/>
      <c r="R79" s="303"/>
      <c r="S79" s="303"/>
      <c r="T79" s="209"/>
      <c r="U79" s="209"/>
      <c r="V79" s="142"/>
      <c r="W79" s="243"/>
      <c r="X79" s="244"/>
      <c r="Y79" s="244"/>
      <c r="Z79" s="244"/>
      <c r="AA79" s="244"/>
      <c r="AB79" s="244"/>
      <c r="AC79" s="226"/>
      <c r="AD79" s="226"/>
      <c r="AE79" s="226"/>
      <c r="AF79" s="68"/>
      <c r="AG79" s="226"/>
      <c r="AH79" s="172"/>
      <c r="AI79" s="225"/>
      <c r="AJ79" s="237"/>
      <c r="AK79" s="237"/>
      <c r="AL79" s="206"/>
      <c r="AM79" s="206"/>
      <c r="AO79" s="142"/>
      <c r="AP79" s="161"/>
    </row>
    <row r="80" spans="1:42">
      <c r="A80" s="262">
        <v>76</v>
      </c>
      <c r="B80" s="287" t="s">
        <v>368</v>
      </c>
      <c r="C80" s="266"/>
      <c r="D80" s="288" t="s">
        <v>188</v>
      </c>
      <c r="E80" s="287" t="s">
        <v>25</v>
      </c>
      <c r="F80" s="287">
        <v>12</v>
      </c>
      <c r="G80" s="276" t="s">
        <v>440</v>
      </c>
      <c r="H80" s="290">
        <v>43184</v>
      </c>
      <c r="I80" s="290">
        <v>43187</v>
      </c>
      <c r="J80" s="280">
        <f t="shared" si="2"/>
        <v>3</v>
      </c>
      <c r="K80" s="277" t="s">
        <v>238</v>
      </c>
      <c r="L80" s="301">
        <v>3555474390</v>
      </c>
      <c r="M80" s="285">
        <v>8056</v>
      </c>
      <c r="N80" s="285">
        <v>8056</v>
      </c>
      <c r="O80" s="142"/>
      <c r="P80" s="288"/>
      <c r="Q80" s="142"/>
      <c r="R80" s="303"/>
      <c r="S80" s="303"/>
      <c r="T80" s="209"/>
      <c r="U80" s="209"/>
      <c r="V80" s="142"/>
      <c r="W80" s="243"/>
      <c r="X80" s="244"/>
      <c r="Y80" s="244"/>
      <c r="Z80" s="244"/>
      <c r="AA80" s="244"/>
      <c r="AB80" s="244"/>
      <c r="AC80" s="226"/>
      <c r="AD80" s="226"/>
      <c r="AE80" s="226"/>
      <c r="AF80" s="68"/>
      <c r="AG80" s="226"/>
      <c r="AH80" s="172"/>
      <c r="AI80" s="225"/>
      <c r="AJ80" s="237"/>
      <c r="AK80" s="237"/>
      <c r="AL80" s="206"/>
      <c r="AM80" s="206"/>
      <c r="AO80" s="184"/>
      <c r="AP80" s="161"/>
    </row>
    <row r="81" spans="1:42">
      <c r="A81" s="262">
        <v>77</v>
      </c>
      <c r="B81" s="287" t="s">
        <v>369</v>
      </c>
      <c r="C81" s="266"/>
      <c r="D81" s="288" t="s">
        <v>188</v>
      </c>
      <c r="E81" s="287" t="s">
        <v>26</v>
      </c>
      <c r="F81" s="287">
        <v>11</v>
      </c>
      <c r="G81" s="276" t="s">
        <v>440</v>
      </c>
      <c r="H81" s="290">
        <v>43182</v>
      </c>
      <c r="I81" s="290">
        <v>43185</v>
      </c>
      <c r="J81" s="280">
        <f t="shared" si="2"/>
        <v>3</v>
      </c>
      <c r="K81" s="277" t="s">
        <v>390</v>
      </c>
      <c r="L81" s="301">
        <v>3554147826</v>
      </c>
      <c r="M81" s="285">
        <v>7752</v>
      </c>
      <c r="N81" s="285">
        <v>7752</v>
      </c>
      <c r="O81" s="142"/>
      <c r="P81" s="288"/>
      <c r="Q81" s="142"/>
      <c r="R81" s="303"/>
      <c r="S81" s="303"/>
      <c r="T81" s="209"/>
      <c r="U81" s="209"/>
      <c r="V81" s="142"/>
      <c r="W81" s="243"/>
      <c r="X81" s="244"/>
      <c r="Y81" s="244"/>
      <c r="Z81" s="244"/>
      <c r="AA81" s="244"/>
      <c r="AB81" s="244"/>
      <c r="AC81" s="226"/>
      <c r="AD81" s="226"/>
      <c r="AE81" s="226"/>
      <c r="AF81" s="68"/>
      <c r="AG81" s="226"/>
      <c r="AH81" s="172"/>
      <c r="AI81" s="225"/>
      <c r="AJ81" s="238"/>
      <c r="AK81" s="223"/>
      <c r="AL81" s="206"/>
      <c r="AM81" s="206"/>
      <c r="AO81" s="184"/>
      <c r="AP81" s="161"/>
    </row>
    <row r="82" spans="1:42">
      <c r="A82" s="262">
        <v>78</v>
      </c>
      <c r="B82" s="287" t="s">
        <v>349</v>
      </c>
      <c r="C82" s="266"/>
      <c r="D82" s="288" t="s">
        <v>370</v>
      </c>
      <c r="E82" s="287" t="s">
        <v>25</v>
      </c>
      <c r="F82" s="287">
        <v>17</v>
      </c>
      <c r="G82" s="276" t="s">
        <v>440</v>
      </c>
      <c r="H82" s="290">
        <v>43177</v>
      </c>
      <c r="I82" s="290">
        <v>43178</v>
      </c>
      <c r="J82" s="280">
        <f t="shared" si="2"/>
        <v>1</v>
      </c>
      <c r="K82" s="277" t="s">
        <v>390</v>
      </c>
      <c r="L82" s="301">
        <v>3419468068</v>
      </c>
      <c r="M82" s="285">
        <v>2680</v>
      </c>
      <c r="N82" s="285">
        <v>2680</v>
      </c>
      <c r="O82" s="142"/>
      <c r="P82" s="288"/>
      <c r="Q82" s="142"/>
      <c r="R82" s="303"/>
      <c r="S82" s="303"/>
      <c r="T82" s="209"/>
      <c r="U82" s="209"/>
      <c r="V82" s="142"/>
      <c r="W82" s="243"/>
      <c r="X82" s="244"/>
      <c r="Y82" s="244"/>
      <c r="Z82" s="244"/>
      <c r="AA82" s="244"/>
      <c r="AB82" s="244"/>
      <c r="AC82" s="226"/>
      <c r="AD82" s="226"/>
      <c r="AE82" s="226"/>
      <c r="AF82" s="68"/>
      <c r="AG82" s="226"/>
      <c r="AH82" s="172"/>
      <c r="AI82" s="225"/>
      <c r="AJ82" s="238"/>
      <c r="AK82" s="223"/>
      <c r="AL82" s="206"/>
      <c r="AM82" s="206"/>
      <c r="AO82" s="184"/>
      <c r="AP82" s="161"/>
    </row>
    <row r="83" spans="1:42" ht="15.6">
      <c r="A83" s="262">
        <v>79</v>
      </c>
      <c r="B83" s="277" t="s">
        <v>306</v>
      </c>
      <c r="C83" s="289" t="s">
        <v>282</v>
      </c>
      <c r="D83" s="142"/>
      <c r="E83" s="277" t="s">
        <v>26</v>
      </c>
      <c r="F83" s="277">
        <v>9</v>
      </c>
      <c r="G83" s="276" t="s">
        <v>440</v>
      </c>
      <c r="H83" s="203">
        <v>43183</v>
      </c>
      <c r="I83" s="203">
        <v>43186</v>
      </c>
      <c r="J83" s="280">
        <f t="shared" si="2"/>
        <v>3</v>
      </c>
      <c r="K83" s="277" t="s">
        <v>253</v>
      </c>
      <c r="L83" s="301">
        <v>3555186783</v>
      </c>
      <c r="M83" s="212">
        <v>2489</v>
      </c>
      <c r="N83" s="212">
        <v>2489</v>
      </c>
      <c r="O83" s="142"/>
      <c r="P83" s="202"/>
      <c r="Q83" s="142"/>
      <c r="R83" s="203"/>
      <c r="S83" s="203"/>
      <c r="T83" s="209"/>
      <c r="U83" s="209"/>
      <c r="V83" s="142"/>
      <c r="W83" s="142"/>
      <c r="X83" s="244"/>
      <c r="Y83" s="244"/>
      <c r="Z83" s="244"/>
      <c r="AA83" s="244"/>
      <c r="AB83" s="244"/>
      <c r="AC83" s="226"/>
      <c r="AD83" s="226"/>
      <c r="AE83" s="226"/>
      <c r="AF83" s="68"/>
      <c r="AG83" s="226"/>
      <c r="AH83" s="172"/>
      <c r="AI83" s="225"/>
      <c r="AL83" s="206"/>
      <c r="AM83" s="206"/>
      <c r="AO83" s="184"/>
      <c r="AP83" s="161"/>
    </row>
    <row r="84" spans="1:42">
      <c r="A84" s="262">
        <v>80</v>
      </c>
      <c r="B84" s="277" t="s">
        <v>371</v>
      </c>
      <c r="C84" s="266"/>
      <c r="D84" s="202" t="s">
        <v>188</v>
      </c>
      <c r="E84" s="277" t="s">
        <v>26</v>
      </c>
      <c r="F84" s="277">
        <v>12</v>
      </c>
      <c r="G84" s="276" t="s">
        <v>440</v>
      </c>
      <c r="H84" s="291">
        <v>43452</v>
      </c>
      <c r="I84" s="203">
        <v>43455</v>
      </c>
      <c r="J84" s="280">
        <f t="shared" si="2"/>
        <v>3</v>
      </c>
      <c r="K84" s="277" t="s">
        <v>389</v>
      </c>
      <c r="L84" s="301">
        <v>3408865280</v>
      </c>
      <c r="M84" s="212">
        <v>5877</v>
      </c>
      <c r="N84" s="212">
        <v>5877</v>
      </c>
      <c r="O84" s="142"/>
      <c r="P84" s="202"/>
      <c r="Q84" s="142"/>
      <c r="R84" s="291"/>
      <c r="S84" s="203"/>
      <c r="T84" s="209"/>
      <c r="U84" s="209"/>
      <c r="V84" s="142"/>
      <c r="W84" s="142"/>
      <c r="X84" s="244"/>
      <c r="Y84" s="244"/>
      <c r="Z84" s="244"/>
      <c r="AA84" s="244"/>
      <c r="AB84" s="244"/>
      <c r="AC84" s="226"/>
      <c r="AD84" s="226"/>
      <c r="AE84" s="226"/>
      <c r="AF84" s="68"/>
      <c r="AG84" s="226"/>
      <c r="AH84" s="172"/>
      <c r="AI84" s="225"/>
      <c r="AL84" s="206"/>
      <c r="AM84" s="206"/>
      <c r="AN84" s="206"/>
      <c r="AO84" s="142"/>
      <c r="AP84" s="161"/>
    </row>
    <row r="85" spans="1:42">
      <c r="A85" s="262">
        <v>81</v>
      </c>
      <c r="B85" s="277" t="s">
        <v>372</v>
      </c>
      <c r="C85" s="266"/>
      <c r="D85" s="202" t="s">
        <v>221</v>
      </c>
      <c r="E85" s="277" t="s">
        <v>26</v>
      </c>
      <c r="F85" s="277">
        <v>52</v>
      </c>
      <c r="G85" s="276" t="s">
        <v>440</v>
      </c>
      <c r="H85" s="203">
        <v>43151</v>
      </c>
      <c r="I85" s="203">
        <v>43155</v>
      </c>
      <c r="J85" s="280">
        <f t="shared" si="2"/>
        <v>4</v>
      </c>
      <c r="K85" s="277" t="s">
        <v>393</v>
      </c>
      <c r="L85" s="301">
        <v>3102442345</v>
      </c>
      <c r="M85" s="212">
        <v>7650</v>
      </c>
      <c r="N85" s="212">
        <v>7650</v>
      </c>
      <c r="O85" s="142"/>
      <c r="P85" s="202"/>
      <c r="Q85" s="142"/>
      <c r="R85" s="203"/>
      <c r="S85" s="203"/>
      <c r="T85" s="209"/>
      <c r="U85" s="209"/>
      <c r="V85" s="142"/>
      <c r="W85" s="142"/>
      <c r="X85" s="244"/>
      <c r="Y85" s="244"/>
      <c r="Z85" s="244"/>
      <c r="AA85" s="244"/>
      <c r="AB85" s="244"/>
      <c r="AC85" s="226"/>
      <c r="AD85" s="226"/>
      <c r="AE85" s="226"/>
      <c r="AF85" s="68"/>
      <c r="AG85" s="226"/>
      <c r="AH85" s="172"/>
      <c r="AI85" s="229"/>
      <c r="AL85" s="206"/>
      <c r="AM85" s="206"/>
      <c r="AN85" s="206"/>
      <c r="AO85" s="184"/>
      <c r="AP85" s="161"/>
    </row>
    <row r="86" spans="1:42" ht="18.75" customHeight="1">
      <c r="A86" s="262">
        <v>82</v>
      </c>
      <c r="B86" s="287" t="s">
        <v>349</v>
      </c>
      <c r="C86" s="266"/>
      <c r="D86" s="277" t="s">
        <v>269</v>
      </c>
      <c r="E86" s="287" t="s">
        <v>25</v>
      </c>
      <c r="F86" s="287">
        <v>17</v>
      </c>
      <c r="G86" s="276" t="s">
        <v>440</v>
      </c>
      <c r="H86" s="203">
        <v>43185</v>
      </c>
      <c r="I86" s="203">
        <v>43188</v>
      </c>
      <c r="J86" s="215">
        <f t="shared" si="2"/>
        <v>3</v>
      </c>
      <c r="K86" s="277" t="s">
        <v>390</v>
      </c>
      <c r="L86" s="301">
        <v>3419468068</v>
      </c>
      <c r="M86" s="212">
        <v>6659</v>
      </c>
      <c r="N86" s="212">
        <v>6659</v>
      </c>
      <c r="O86" s="142"/>
      <c r="P86" s="202"/>
      <c r="Q86" s="142"/>
      <c r="R86" s="203"/>
      <c r="S86" s="203"/>
      <c r="T86" s="215"/>
      <c r="U86" s="209"/>
      <c r="V86" s="142"/>
      <c r="W86" s="142"/>
      <c r="X86" s="244"/>
      <c r="Y86" s="244"/>
      <c r="Z86" s="244"/>
      <c r="AA86" s="244"/>
      <c r="AB86" s="244"/>
      <c r="AC86" s="226"/>
      <c r="AD86" s="226"/>
      <c r="AE86" s="226"/>
      <c r="AF86" s="68"/>
      <c r="AG86" s="226"/>
      <c r="AH86" s="172"/>
      <c r="AI86" s="229"/>
      <c r="AL86" s="206"/>
      <c r="AM86" s="206"/>
      <c r="AN86" s="206"/>
      <c r="AO86" s="184"/>
      <c r="AP86" s="161"/>
    </row>
    <row r="87" spans="1:42" ht="19.5" customHeight="1">
      <c r="A87" s="262">
        <v>83</v>
      </c>
      <c r="B87" s="277" t="s">
        <v>373</v>
      </c>
      <c r="C87" s="266"/>
      <c r="D87" s="277" t="s">
        <v>188</v>
      </c>
      <c r="E87" s="277" t="s">
        <v>25</v>
      </c>
      <c r="F87" s="277">
        <v>12</v>
      </c>
      <c r="G87" s="276" t="s">
        <v>440</v>
      </c>
      <c r="H87" s="203">
        <v>43187</v>
      </c>
      <c r="I87" s="203">
        <v>43190</v>
      </c>
      <c r="J87" s="215">
        <f t="shared" si="2"/>
        <v>3</v>
      </c>
      <c r="K87" s="277" t="s">
        <v>394</v>
      </c>
      <c r="L87" s="301">
        <v>3127771399</v>
      </c>
      <c r="M87" s="212">
        <v>11357</v>
      </c>
      <c r="N87" s="212">
        <v>11357</v>
      </c>
      <c r="O87" s="142"/>
      <c r="P87" s="202"/>
      <c r="Q87" s="142"/>
      <c r="R87" s="203"/>
      <c r="S87" s="203"/>
      <c r="T87" s="215"/>
      <c r="U87" s="209"/>
      <c r="V87" s="142"/>
      <c r="W87" s="142"/>
      <c r="X87" s="244"/>
      <c r="Y87" s="244"/>
      <c r="Z87" s="244"/>
      <c r="AA87" s="244"/>
      <c r="AB87" s="244"/>
      <c r="AC87" s="226"/>
      <c r="AD87" s="226"/>
      <c r="AE87" s="226"/>
      <c r="AF87" s="68"/>
      <c r="AG87" s="226"/>
      <c r="AH87" s="172"/>
      <c r="AI87" s="230"/>
      <c r="AL87" s="206"/>
      <c r="AM87" s="206"/>
      <c r="AN87" s="206"/>
      <c r="AO87" s="142"/>
      <c r="AP87" s="161"/>
    </row>
    <row r="88" spans="1:42">
      <c r="A88" s="262">
        <v>84</v>
      </c>
      <c r="B88" s="277" t="s">
        <v>374</v>
      </c>
      <c r="C88" s="266"/>
      <c r="D88" s="277" t="s">
        <v>188</v>
      </c>
      <c r="E88" s="277" t="s">
        <v>26</v>
      </c>
      <c r="F88" s="277">
        <v>20</v>
      </c>
      <c r="G88" s="276" t="s">
        <v>440</v>
      </c>
      <c r="H88" s="203">
        <v>43187</v>
      </c>
      <c r="I88" s="203">
        <v>43190</v>
      </c>
      <c r="J88" s="215">
        <f t="shared" si="2"/>
        <v>3</v>
      </c>
      <c r="K88" s="277" t="s">
        <v>252</v>
      </c>
      <c r="L88" s="301">
        <v>3425343419</v>
      </c>
      <c r="M88" s="212">
        <v>11777</v>
      </c>
      <c r="N88" s="212">
        <v>11777</v>
      </c>
      <c r="O88" s="142"/>
      <c r="P88" s="202"/>
      <c r="Q88" s="142"/>
      <c r="R88" s="203"/>
      <c r="S88" s="203"/>
      <c r="T88" s="215"/>
      <c r="U88" s="209"/>
      <c r="V88" s="142"/>
      <c r="W88" s="142"/>
      <c r="X88" s="244"/>
      <c r="Y88" s="244"/>
      <c r="Z88" s="244"/>
      <c r="AA88" s="244"/>
      <c r="AB88" s="244"/>
      <c r="AC88" s="226"/>
      <c r="AD88" s="226"/>
      <c r="AE88" s="226"/>
      <c r="AF88" s="68"/>
      <c r="AG88" s="226"/>
      <c r="AH88" s="172"/>
      <c r="AI88" s="231"/>
      <c r="AL88" s="206"/>
      <c r="AM88" s="206"/>
      <c r="AN88" s="206"/>
      <c r="AO88" s="184"/>
      <c r="AP88" s="161"/>
    </row>
    <row r="89" spans="1:42">
      <c r="A89" s="262">
        <v>85</v>
      </c>
      <c r="B89" s="277" t="s">
        <v>375</v>
      </c>
      <c r="C89" s="266"/>
      <c r="D89" s="277" t="s">
        <v>188</v>
      </c>
      <c r="E89" s="277" t="s">
        <v>26</v>
      </c>
      <c r="F89" s="277">
        <v>18</v>
      </c>
      <c r="G89" s="276" t="s">
        <v>440</v>
      </c>
      <c r="H89" s="203">
        <v>43187</v>
      </c>
      <c r="I89" s="203">
        <v>43190</v>
      </c>
      <c r="J89" s="280">
        <f t="shared" si="2"/>
        <v>3</v>
      </c>
      <c r="K89" s="277" t="s">
        <v>391</v>
      </c>
      <c r="L89" s="301"/>
      <c r="M89" s="282">
        <v>11692</v>
      </c>
      <c r="N89" s="282">
        <v>11692</v>
      </c>
      <c r="O89" s="142"/>
      <c r="P89" s="202"/>
      <c r="Q89" s="142"/>
      <c r="R89" s="203"/>
      <c r="S89" s="203"/>
      <c r="T89" s="209"/>
      <c r="U89" s="209"/>
      <c r="V89" s="142"/>
      <c r="W89" s="142"/>
      <c r="X89" s="244"/>
      <c r="Y89" s="244"/>
      <c r="Z89" s="244"/>
      <c r="AA89" s="244"/>
      <c r="AB89" s="244"/>
      <c r="AC89" s="226"/>
      <c r="AD89" s="226"/>
      <c r="AE89" s="226"/>
      <c r="AF89" s="68"/>
      <c r="AG89" s="226"/>
      <c r="AH89" s="172"/>
      <c r="AI89" s="228"/>
      <c r="AL89" s="206"/>
      <c r="AM89" s="206"/>
      <c r="AN89" s="206"/>
      <c r="AO89" s="184"/>
      <c r="AP89" s="161"/>
    </row>
    <row r="90" spans="1:42">
      <c r="A90" s="262">
        <v>86</v>
      </c>
      <c r="B90" s="277" t="s">
        <v>376</v>
      </c>
      <c r="C90" s="266"/>
      <c r="D90" s="277" t="s">
        <v>188</v>
      </c>
      <c r="E90" s="277" t="s">
        <v>25</v>
      </c>
      <c r="F90" s="277">
        <v>19</v>
      </c>
      <c r="G90" s="276" t="s">
        <v>440</v>
      </c>
      <c r="H90" s="203">
        <v>43185</v>
      </c>
      <c r="I90" s="203">
        <v>43188</v>
      </c>
      <c r="J90" s="280">
        <f t="shared" si="2"/>
        <v>3</v>
      </c>
      <c r="K90" s="277" t="s">
        <v>252</v>
      </c>
      <c r="L90" s="301">
        <v>3425343419</v>
      </c>
      <c r="M90" s="282">
        <v>9259</v>
      </c>
      <c r="N90" s="282">
        <v>9259</v>
      </c>
      <c r="O90" s="142"/>
      <c r="P90" s="202"/>
      <c r="Q90" s="142"/>
      <c r="R90" s="203"/>
      <c r="S90" s="203"/>
      <c r="T90" s="209"/>
      <c r="U90" s="209"/>
      <c r="V90" s="210"/>
      <c r="W90" s="142"/>
      <c r="X90" s="244"/>
      <c r="Y90" s="244"/>
      <c r="Z90" s="244"/>
      <c r="AA90" s="244"/>
      <c r="AB90" s="244"/>
      <c r="AC90" s="226"/>
      <c r="AD90" s="226"/>
      <c r="AE90" s="226"/>
      <c r="AF90" s="68"/>
      <c r="AG90" s="226"/>
      <c r="AH90" s="172"/>
      <c r="AI90" s="229"/>
      <c r="AL90" s="206"/>
      <c r="AM90" s="206"/>
      <c r="AN90" s="206"/>
      <c r="AO90" s="184"/>
      <c r="AP90" s="161"/>
    </row>
    <row r="91" spans="1:42">
      <c r="A91" s="262">
        <v>87</v>
      </c>
      <c r="B91" s="292" t="s">
        <v>377</v>
      </c>
      <c r="C91" s="266"/>
      <c r="D91" s="277" t="s">
        <v>287</v>
      </c>
      <c r="E91" s="293" t="s">
        <v>26</v>
      </c>
      <c r="F91" s="264">
        <v>12</v>
      </c>
      <c r="G91" s="276" t="s">
        <v>440</v>
      </c>
      <c r="H91" s="203">
        <v>43185</v>
      </c>
      <c r="I91" s="203">
        <v>43189</v>
      </c>
      <c r="J91" s="280">
        <f t="shared" si="2"/>
        <v>4</v>
      </c>
      <c r="K91" s="277" t="s">
        <v>251</v>
      </c>
      <c r="L91" s="301">
        <v>3555273315</v>
      </c>
      <c r="M91" s="285">
        <v>12416</v>
      </c>
      <c r="N91" s="285">
        <v>12416</v>
      </c>
      <c r="O91" s="142"/>
      <c r="P91" s="263"/>
      <c r="Q91" s="142"/>
      <c r="R91" s="203"/>
      <c r="S91" s="203"/>
      <c r="T91" s="209"/>
      <c r="U91" s="209"/>
      <c r="V91" s="212"/>
      <c r="W91" s="142"/>
      <c r="X91" s="244"/>
      <c r="Y91" s="244"/>
      <c r="Z91" s="244"/>
      <c r="AA91" s="244"/>
      <c r="AB91" s="244"/>
      <c r="AC91" s="226"/>
      <c r="AD91" s="226"/>
      <c r="AE91" s="226"/>
      <c r="AF91" s="68"/>
      <c r="AG91" s="226"/>
      <c r="AH91" s="172"/>
      <c r="AI91" s="228"/>
      <c r="AL91" s="206"/>
      <c r="AM91" s="206"/>
      <c r="AN91" s="206"/>
      <c r="AO91" s="184"/>
      <c r="AP91" s="161"/>
    </row>
    <row r="92" spans="1:42">
      <c r="A92" s="262">
        <v>88</v>
      </c>
      <c r="B92" s="294" t="s">
        <v>378</v>
      </c>
      <c r="C92" s="266"/>
      <c r="D92" s="294" t="s">
        <v>188</v>
      </c>
      <c r="E92" s="202" t="s">
        <v>26</v>
      </c>
      <c r="F92" s="294">
        <v>7</v>
      </c>
      <c r="G92" s="276" t="s">
        <v>440</v>
      </c>
      <c r="H92" s="295">
        <v>43185</v>
      </c>
      <c r="I92" s="295">
        <v>43188</v>
      </c>
      <c r="J92" s="215">
        <f t="shared" si="2"/>
        <v>3</v>
      </c>
      <c r="K92" s="277" t="s">
        <v>238</v>
      </c>
      <c r="L92" s="301">
        <v>3169333201</v>
      </c>
      <c r="M92" s="285">
        <v>9960</v>
      </c>
      <c r="N92" s="285">
        <v>9960</v>
      </c>
      <c r="O92" s="142"/>
      <c r="P92" s="294"/>
      <c r="Q92" s="142"/>
      <c r="R92" s="295"/>
      <c r="S92" s="295"/>
      <c r="T92" s="215"/>
      <c r="U92" s="209"/>
      <c r="V92" s="212"/>
      <c r="W92" s="142"/>
      <c r="X92" s="234"/>
      <c r="Y92" s="234"/>
      <c r="Z92" s="234"/>
      <c r="AA92" s="234"/>
      <c r="AB92" s="234"/>
      <c r="AC92" s="187"/>
      <c r="AD92" s="187"/>
      <c r="AE92" s="187"/>
      <c r="AF92" s="68"/>
      <c r="AG92" s="187"/>
      <c r="AH92" s="68"/>
      <c r="AI92" s="224"/>
      <c r="AL92" s="206"/>
      <c r="AM92" s="206"/>
      <c r="AN92" s="206"/>
      <c r="AO92" s="184"/>
      <c r="AP92" s="161"/>
    </row>
    <row r="93" spans="1:42">
      <c r="A93" s="262">
        <v>89</v>
      </c>
      <c r="B93" s="294" t="s">
        <v>363</v>
      </c>
      <c r="C93" s="266"/>
      <c r="D93" s="202" t="s">
        <v>188</v>
      </c>
      <c r="E93" s="294" t="s">
        <v>26</v>
      </c>
      <c r="F93" s="296">
        <v>14</v>
      </c>
      <c r="G93" s="276" t="s">
        <v>440</v>
      </c>
      <c r="H93" s="295">
        <v>43185</v>
      </c>
      <c r="I93" s="295">
        <v>43188</v>
      </c>
      <c r="J93" s="215">
        <f t="shared" si="2"/>
        <v>3</v>
      </c>
      <c r="K93" s="277" t="s">
        <v>238</v>
      </c>
      <c r="L93" s="301">
        <v>3155288780</v>
      </c>
      <c r="M93" s="285">
        <v>9939</v>
      </c>
      <c r="N93" s="285">
        <v>9939</v>
      </c>
      <c r="O93" s="142"/>
      <c r="P93" s="202"/>
      <c r="Q93" s="142"/>
      <c r="R93" s="295"/>
      <c r="S93" s="295"/>
      <c r="T93" s="215"/>
      <c r="U93" s="209"/>
      <c r="V93" s="212"/>
      <c r="W93" s="142"/>
      <c r="X93" s="244"/>
      <c r="Y93" s="244"/>
      <c r="Z93" s="244"/>
      <c r="AA93" s="244"/>
      <c r="AB93" s="244"/>
      <c r="AC93" s="226"/>
      <c r="AD93" s="226"/>
      <c r="AE93" s="226"/>
      <c r="AF93" s="68"/>
      <c r="AG93" s="226"/>
      <c r="AH93" s="172"/>
      <c r="AI93" s="228"/>
      <c r="AL93" s="206"/>
      <c r="AM93" s="206"/>
      <c r="AN93" s="206"/>
      <c r="AO93" s="184"/>
      <c r="AP93" s="161"/>
    </row>
    <row r="94" spans="1:42">
      <c r="A94" s="262">
        <v>90</v>
      </c>
      <c r="B94" s="277" t="s">
        <v>379</v>
      </c>
      <c r="C94" s="266"/>
      <c r="D94" s="277" t="s">
        <v>188</v>
      </c>
      <c r="E94" s="277" t="s">
        <v>25</v>
      </c>
      <c r="F94" s="278">
        <v>7</v>
      </c>
      <c r="G94" s="276" t="s">
        <v>440</v>
      </c>
      <c r="H94" s="279">
        <v>43185</v>
      </c>
      <c r="I94" s="279">
        <v>43188</v>
      </c>
      <c r="J94" s="280">
        <f t="shared" si="2"/>
        <v>3</v>
      </c>
      <c r="K94" s="277" t="s">
        <v>238</v>
      </c>
      <c r="L94" s="306">
        <v>3169333207</v>
      </c>
      <c r="M94" s="282">
        <v>11037</v>
      </c>
      <c r="N94" s="282">
        <v>11037</v>
      </c>
      <c r="O94" s="142"/>
      <c r="P94" s="202"/>
      <c r="Q94" s="142"/>
      <c r="R94" s="203"/>
      <c r="S94" s="203"/>
      <c r="T94" s="209"/>
      <c r="U94" s="209"/>
      <c r="V94" s="210"/>
      <c r="W94" s="142"/>
      <c r="X94" s="244"/>
      <c r="Y94" s="244"/>
      <c r="Z94" s="244"/>
      <c r="AA94" s="244"/>
      <c r="AB94" s="244"/>
      <c r="AC94" s="226"/>
      <c r="AD94" s="226"/>
      <c r="AE94" s="226"/>
      <c r="AF94" s="68"/>
      <c r="AG94" s="226"/>
      <c r="AH94" s="172"/>
      <c r="AI94" s="228"/>
      <c r="AL94" s="206"/>
      <c r="AM94" s="206"/>
      <c r="AN94" s="206"/>
      <c r="AO94" s="184"/>
      <c r="AP94" s="161"/>
    </row>
    <row r="95" spans="1:42">
      <c r="A95" s="142"/>
      <c r="B95" s="208"/>
      <c r="C95" s="212"/>
      <c r="D95" s="263"/>
      <c r="E95" s="202"/>
      <c r="F95" s="204"/>
      <c r="G95" s="142"/>
      <c r="H95" s="203"/>
      <c r="I95" s="203"/>
      <c r="J95" s="215"/>
      <c r="K95" s="223"/>
      <c r="L95" s="223"/>
      <c r="M95" s="212"/>
      <c r="N95" s="336">
        <f>SUM(N5:N94)</f>
        <v>896909</v>
      </c>
      <c r="O95" s="205"/>
      <c r="P95" s="297"/>
      <c r="Q95" s="142"/>
      <c r="R95" s="142"/>
      <c r="S95" s="142"/>
      <c r="T95" s="215"/>
      <c r="U95" s="242"/>
      <c r="V95" s="212"/>
      <c r="W95" s="142"/>
      <c r="X95" s="244"/>
      <c r="Y95" s="244"/>
      <c r="Z95" s="244"/>
      <c r="AA95" s="244"/>
      <c r="AB95" s="244"/>
      <c r="AC95" s="226"/>
      <c r="AD95" s="226"/>
      <c r="AE95" s="226"/>
      <c r="AF95" s="68"/>
      <c r="AG95" s="226"/>
      <c r="AH95" s="172"/>
      <c r="AI95" s="228"/>
      <c r="AL95" s="206"/>
      <c r="AM95" s="206"/>
      <c r="AN95" s="206"/>
      <c r="AO95" s="184"/>
      <c r="AP95" s="161"/>
    </row>
    <row r="96" spans="1:42">
      <c r="A96" s="142"/>
      <c r="B96" s="211"/>
      <c r="C96" s="212"/>
      <c r="D96" s="263"/>
      <c r="E96" s="202"/>
      <c r="F96" s="204"/>
      <c r="G96" s="142"/>
      <c r="H96" s="203"/>
      <c r="I96" s="203"/>
      <c r="J96" s="215"/>
      <c r="K96" s="237"/>
      <c r="L96" s="237"/>
      <c r="M96" s="212"/>
      <c r="N96" s="266"/>
      <c r="O96" s="205"/>
      <c r="P96" s="297"/>
      <c r="Q96" s="142"/>
      <c r="R96" s="142"/>
      <c r="S96" s="142"/>
      <c r="T96" s="215"/>
      <c r="U96" s="242"/>
      <c r="V96" s="212"/>
      <c r="W96" s="142"/>
      <c r="X96" s="244"/>
      <c r="Y96" s="244"/>
      <c r="Z96" s="244"/>
      <c r="AA96" s="244"/>
      <c r="AB96" s="244"/>
      <c r="AC96" s="226"/>
      <c r="AD96" s="226"/>
      <c r="AE96" s="226"/>
      <c r="AF96" s="68"/>
      <c r="AG96" s="226"/>
      <c r="AH96" s="172"/>
      <c r="AI96" s="228"/>
      <c r="AL96" s="206"/>
      <c r="AM96" s="206"/>
      <c r="AN96" s="206"/>
      <c r="AO96" s="184"/>
      <c r="AP96" s="161"/>
    </row>
    <row r="97" spans="1:44" ht="15" thickBot="1">
      <c r="A97" s="142"/>
      <c r="B97" s="450" t="s">
        <v>396</v>
      </c>
      <c r="C97" s="450"/>
      <c r="D97" s="450"/>
      <c r="E97" s="450"/>
      <c r="F97" s="450"/>
      <c r="G97" s="450"/>
      <c r="H97" s="203"/>
      <c r="I97" s="203"/>
      <c r="J97" s="215"/>
      <c r="K97" s="237"/>
      <c r="L97" s="202"/>
      <c r="M97" s="212"/>
      <c r="N97" s="266"/>
      <c r="O97" s="205"/>
      <c r="P97" s="297"/>
      <c r="Q97" s="142"/>
      <c r="R97" s="142"/>
      <c r="S97" s="142"/>
      <c r="T97" s="215"/>
      <c r="U97" s="242"/>
      <c r="V97" s="212"/>
      <c r="W97" s="142"/>
      <c r="X97" s="244"/>
      <c r="Y97" s="244"/>
      <c r="Z97" s="244"/>
      <c r="AA97" s="244"/>
      <c r="AB97" s="244"/>
      <c r="AC97" s="226"/>
      <c r="AD97" s="226"/>
      <c r="AE97" s="226"/>
      <c r="AF97" s="68"/>
      <c r="AG97" s="226"/>
      <c r="AH97" s="172"/>
      <c r="AI97" s="228"/>
      <c r="AL97" s="206"/>
      <c r="AM97" s="206"/>
      <c r="AN97" s="206"/>
    </row>
    <row r="98" spans="1:44" ht="16.2">
      <c r="A98" s="142"/>
      <c r="B98" s="208"/>
      <c r="C98" s="110" t="s">
        <v>208</v>
      </c>
      <c r="D98" s="105"/>
      <c r="E98" s="202"/>
      <c r="F98" s="204"/>
      <c r="G98" s="142"/>
      <c r="H98" s="203"/>
      <c r="I98" s="203"/>
      <c r="J98" s="215"/>
      <c r="K98" s="223"/>
      <c r="L98" s="238"/>
      <c r="M98" s="212"/>
      <c r="N98" s="266"/>
      <c r="O98" s="205"/>
      <c r="P98" s="245"/>
      <c r="Q98" s="142"/>
      <c r="R98" s="142"/>
      <c r="S98" s="142"/>
      <c r="T98" s="215"/>
      <c r="U98" s="242"/>
      <c r="V98" s="212"/>
      <c r="W98" s="142"/>
      <c r="X98" s="244"/>
      <c r="Y98" s="244"/>
      <c r="Z98" s="244"/>
      <c r="AA98" s="244"/>
      <c r="AB98" s="244"/>
      <c r="AC98" s="226"/>
      <c r="AD98" s="226"/>
      <c r="AE98" s="226"/>
      <c r="AF98" s="68"/>
      <c r="AG98" s="226"/>
      <c r="AH98" s="172"/>
      <c r="AI98" s="232"/>
      <c r="AL98" s="206"/>
      <c r="AM98" s="206"/>
      <c r="AN98" s="206"/>
    </row>
    <row r="99" spans="1:44" ht="22.8">
      <c r="A99" s="216" t="s">
        <v>97</v>
      </c>
      <c r="B99" s="111" t="s">
        <v>155</v>
      </c>
      <c r="C99" s="111" t="s">
        <v>210</v>
      </c>
      <c r="D99" s="111" t="s">
        <v>209</v>
      </c>
      <c r="E99" s="112" t="s">
        <v>98</v>
      </c>
      <c r="F99" s="113" t="s">
        <v>99</v>
      </c>
      <c r="G99" s="112" t="s">
        <v>100</v>
      </c>
      <c r="H99" s="111" t="s">
        <v>178</v>
      </c>
      <c r="I99" s="111" t="s">
        <v>151</v>
      </c>
      <c r="J99" s="114" t="s">
        <v>152</v>
      </c>
      <c r="K99" s="115" t="s">
        <v>153</v>
      </c>
      <c r="L99" s="115" t="s">
        <v>154</v>
      </c>
      <c r="M99" s="217" t="s">
        <v>198</v>
      </c>
      <c r="N99" s="327" t="s">
        <v>198</v>
      </c>
      <c r="O99" s="205"/>
      <c r="P99" s="245"/>
      <c r="Q99" s="142"/>
      <c r="R99" s="142"/>
      <c r="S99" s="142"/>
      <c r="T99" s="215"/>
      <c r="U99" s="242"/>
      <c r="V99" s="212"/>
      <c r="W99" s="142"/>
      <c r="X99" s="244"/>
      <c r="Y99" s="244"/>
      <c r="Z99" s="244"/>
      <c r="AA99" s="244"/>
      <c r="AB99" s="244"/>
      <c r="AC99" s="226"/>
      <c r="AD99" s="226"/>
      <c r="AE99" s="226"/>
      <c r="AF99" s="68"/>
      <c r="AG99" s="226"/>
      <c r="AH99" s="172"/>
      <c r="AI99" s="232"/>
      <c r="AL99" s="206"/>
      <c r="AM99" s="206"/>
      <c r="AN99" s="206"/>
    </row>
    <row r="100" spans="1:44">
      <c r="A100" s="330">
        <v>1</v>
      </c>
      <c r="B100" s="208" t="s">
        <v>397</v>
      </c>
      <c r="D100" s="202" t="s">
        <v>202</v>
      </c>
      <c r="E100" s="202" t="s">
        <v>26</v>
      </c>
      <c r="F100" s="204">
        <v>28</v>
      </c>
      <c r="G100" s="202" t="s">
        <v>439</v>
      </c>
      <c r="H100" s="203">
        <v>43165</v>
      </c>
      <c r="I100" s="203">
        <v>43168</v>
      </c>
      <c r="J100" s="215">
        <f t="shared" ref="J100:J132" si="3">I100-H100</f>
        <v>3</v>
      </c>
      <c r="K100" s="202" t="s">
        <v>280</v>
      </c>
      <c r="L100" s="324">
        <v>3555202627</v>
      </c>
      <c r="M100" s="212">
        <v>24000</v>
      </c>
      <c r="N100" s="212">
        <v>24000</v>
      </c>
      <c r="O100" s="205"/>
      <c r="P100" s="245"/>
      <c r="Q100" s="142"/>
      <c r="R100" s="142"/>
      <c r="S100" s="142"/>
      <c r="T100" s="215"/>
      <c r="U100" s="242"/>
      <c r="V100" s="212"/>
      <c r="W100" s="142"/>
      <c r="X100" s="244"/>
      <c r="Y100" s="244"/>
      <c r="Z100" s="244"/>
      <c r="AA100" s="244"/>
      <c r="AB100" s="244"/>
      <c r="AC100" s="226"/>
      <c r="AD100" s="226"/>
      <c r="AE100" s="226"/>
      <c r="AF100" s="68"/>
      <c r="AG100" s="226"/>
      <c r="AH100" s="172"/>
      <c r="AI100" s="232"/>
      <c r="AL100" s="206"/>
      <c r="AM100" s="206"/>
      <c r="AN100" s="206"/>
    </row>
    <row r="101" spans="1:44">
      <c r="A101" s="330">
        <v>2</v>
      </c>
      <c r="B101" s="211" t="s">
        <v>398</v>
      </c>
      <c r="D101" s="298" t="s">
        <v>202</v>
      </c>
      <c r="E101" s="202" t="s">
        <v>26</v>
      </c>
      <c r="F101" s="204">
        <v>23</v>
      </c>
      <c r="G101" s="202" t="s">
        <v>439</v>
      </c>
      <c r="H101" s="203">
        <v>43168</v>
      </c>
      <c r="I101" s="203">
        <v>43170</v>
      </c>
      <c r="J101" s="215">
        <f t="shared" si="3"/>
        <v>2</v>
      </c>
      <c r="K101" s="202" t="s">
        <v>434</v>
      </c>
      <c r="L101" s="325">
        <v>3482210015</v>
      </c>
      <c r="M101" s="212">
        <v>24000</v>
      </c>
      <c r="N101" s="212">
        <v>24000</v>
      </c>
      <c r="O101" s="205"/>
      <c r="P101" s="245"/>
      <c r="Q101" s="142"/>
      <c r="R101" s="142"/>
      <c r="S101" s="142"/>
      <c r="T101" s="215"/>
      <c r="U101" s="242"/>
      <c r="V101" s="212"/>
      <c r="W101" s="142"/>
      <c r="X101" s="244"/>
      <c r="Y101" s="244"/>
      <c r="Z101" s="244"/>
      <c r="AA101" s="244"/>
      <c r="AB101" s="244"/>
      <c r="AC101" s="226"/>
      <c r="AD101" s="226"/>
      <c r="AE101" s="226"/>
      <c r="AF101" s="68"/>
      <c r="AG101" s="226"/>
      <c r="AH101" s="172"/>
      <c r="AI101" s="232"/>
      <c r="AL101" s="206"/>
      <c r="AM101" s="206"/>
      <c r="AN101" s="206"/>
    </row>
    <row r="102" spans="1:44">
      <c r="A102" s="330">
        <v>3</v>
      </c>
      <c r="B102" s="208" t="s">
        <v>246</v>
      </c>
      <c r="C102" s="202" t="s">
        <v>426</v>
      </c>
      <c r="D102" s="297"/>
      <c r="E102" s="202" t="s">
        <v>26</v>
      </c>
      <c r="F102" s="204">
        <v>78</v>
      </c>
      <c r="G102" s="202" t="s">
        <v>439</v>
      </c>
      <c r="H102" s="203">
        <v>43153</v>
      </c>
      <c r="I102" s="203">
        <v>43160</v>
      </c>
      <c r="J102" s="215">
        <f t="shared" si="3"/>
        <v>7</v>
      </c>
      <c r="K102" s="202" t="s">
        <v>280</v>
      </c>
      <c r="L102" s="326">
        <v>3555151185</v>
      </c>
      <c r="M102" s="212">
        <v>14330</v>
      </c>
      <c r="N102" s="212">
        <v>14330</v>
      </c>
      <c r="O102" s="205"/>
      <c r="P102" s="245"/>
      <c r="Q102" s="142"/>
      <c r="R102" s="300"/>
      <c r="S102" s="300"/>
      <c r="T102" s="215"/>
      <c r="U102" s="242"/>
      <c r="V102" s="212"/>
      <c r="W102" s="243"/>
      <c r="X102" s="244"/>
      <c r="Y102" s="244"/>
      <c r="Z102" s="244"/>
      <c r="AA102" s="244"/>
      <c r="AB102" s="244"/>
      <c r="AC102" s="226"/>
      <c r="AD102" s="226"/>
      <c r="AE102" s="226"/>
      <c r="AF102" s="68"/>
      <c r="AG102" s="226"/>
      <c r="AH102" s="172"/>
      <c r="AI102" s="232"/>
      <c r="AJ102" s="237"/>
      <c r="AL102" s="206"/>
      <c r="AM102" s="206"/>
      <c r="AN102" s="206"/>
    </row>
    <row r="103" spans="1:44">
      <c r="A103" s="330">
        <v>4</v>
      </c>
      <c r="B103" s="299" t="s">
        <v>399</v>
      </c>
      <c r="C103" s="298" t="s">
        <v>228</v>
      </c>
      <c r="D103" s="331"/>
      <c r="E103" s="202" t="s">
        <v>25</v>
      </c>
      <c r="F103" s="204">
        <v>58</v>
      </c>
      <c r="G103" s="202" t="s">
        <v>439</v>
      </c>
      <c r="H103" s="203">
        <v>43158</v>
      </c>
      <c r="I103" s="203">
        <v>43160</v>
      </c>
      <c r="J103" s="215">
        <f t="shared" si="3"/>
        <v>2</v>
      </c>
      <c r="K103" s="202" t="s">
        <v>280</v>
      </c>
      <c r="L103" s="326">
        <v>3555553240</v>
      </c>
      <c r="M103" s="212">
        <v>10675</v>
      </c>
      <c r="N103" s="212">
        <v>10675</v>
      </c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</row>
    <row r="104" spans="1:44">
      <c r="A104" s="330">
        <v>5</v>
      </c>
      <c r="B104" s="208" t="s">
        <v>400</v>
      </c>
      <c r="C104" s="263" t="s">
        <v>427</v>
      </c>
      <c r="D104" s="331"/>
      <c r="E104" s="202" t="s">
        <v>26</v>
      </c>
      <c r="F104" s="204">
        <v>71</v>
      </c>
      <c r="G104" s="202" t="s">
        <v>439</v>
      </c>
      <c r="H104" s="203">
        <v>43160</v>
      </c>
      <c r="I104" s="203">
        <v>43162</v>
      </c>
      <c r="J104" s="215">
        <f t="shared" si="3"/>
        <v>2</v>
      </c>
      <c r="K104" s="202" t="s">
        <v>280</v>
      </c>
      <c r="L104" s="326">
        <v>3448903729</v>
      </c>
      <c r="M104" s="212">
        <v>13494</v>
      </c>
      <c r="N104" s="212">
        <v>13494</v>
      </c>
      <c r="O104" s="142"/>
      <c r="P104" s="20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</row>
    <row r="105" spans="1:44">
      <c r="A105" s="330">
        <v>6</v>
      </c>
      <c r="B105" s="208" t="s">
        <v>401</v>
      </c>
      <c r="D105" s="298" t="s">
        <v>202</v>
      </c>
      <c r="E105" s="202" t="s">
        <v>26</v>
      </c>
      <c r="F105" s="204">
        <v>28</v>
      </c>
      <c r="G105" s="202" t="s">
        <v>439</v>
      </c>
      <c r="H105" s="203">
        <v>43161</v>
      </c>
      <c r="I105" s="203">
        <v>43164</v>
      </c>
      <c r="J105" s="215">
        <f t="shared" si="3"/>
        <v>3</v>
      </c>
      <c r="K105" s="202" t="s">
        <v>280</v>
      </c>
      <c r="L105" s="326">
        <v>3555552360</v>
      </c>
      <c r="M105" s="212">
        <v>24000</v>
      </c>
      <c r="N105" s="212">
        <v>24000</v>
      </c>
      <c r="O105" s="142"/>
      <c r="P105" s="20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</row>
    <row r="106" spans="1:44">
      <c r="A106" s="330">
        <v>7</v>
      </c>
      <c r="B106" s="208" t="s">
        <v>402</v>
      </c>
      <c r="C106" s="202" t="s">
        <v>239</v>
      </c>
      <c r="D106" s="202"/>
      <c r="E106" s="202" t="s">
        <v>25</v>
      </c>
      <c r="F106" s="204">
        <v>61</v>
      </c>
      <c r="G106" s="202" t="s">
        <v>439</v>
      </c>
      <c r="H106" s="203">
        <v>43160</v>
      </c>
      <c r="I106" s="203">
        <v>43162</v>
      </c>
      <c r="J106" s="215">
        <f t="shared" si="3"/>
        <v>2</v>
      </c>
      <c r="K106" s="202" t="s">
        <v>280</v>
      </c>
      <c r="L106" s="326">
        <v>313344998</v>
      </c>
      <c r="M106" s="212">
        <v>16263</v>
      </c>
      <c r="N106" s="212">
        <v>16263</v>
      </c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</row>
    <row r="107" spans="1:44">
      <c r="A107" s="330">
        <v>8</v>
      </c>
      <c r="B107" s="208" t="s">
        <v>403</v>
      </c>
      <c r="D107" s="298" t="s">
        <v>202</v>
      </c>
      <c r="E107" s="202" t="s">
        <v>26</v>
      </c>
      <c r="F107" s="204">
        <v>31</v>
      </c>
      <c r="G107" s="202" t="s">
        <v>439</v>
      </c>
      <c r="H107" s="203">
        <v>43166</v>
      </c>
      <c r="I107" s="203">
        <v>43167</v>
      </c>
      <c r="J107" s="215">
        <f t="shared" si="3"/>
        <v>1</v>
      </c>
      <c r="K107" s="202" t="s">
        <v>280</v>
      </c>
      <c r="L107" s="326">
        <v>3110615996</v>
      </c>
      <c r="M107" s="212">
        <v>11344</v>
      </c>
      <c r="N107" s="212">
        <v>11344</v>
      </c>
      <c r="O107" s="205"/>
      <c r="P107" s="239"/>
      <c r="Q107" s="142"/>
      <c r="R107" s="241"/>
      <c r="S107" s="241"/>
      <c r="T107" s="215"/>
      <c r="U107" s="242"/>
      <c r="V107" s="212"/>
      <c r="W107" s="243"/>
      <c r="X107" s="244"/>
      <c r="Y107" s="244"/>
      <c r="Z107" s="244"/>
      <c r="AA107" s="244"/>
      <c r="AB107" s="244"/>
      <c r="AC107" s="244"/>
      <c r="AD107" s="244"/>
      <c r="AE107" s="244"/>
      <c r="AF107" s="235"/>
      <c r="AG107" s="244"/>
      <c r="AH107" s="210"/>
      <c r="AI107" s="245"/>
      <c r="AJ107" s="238"/>
      <c r="AK107" s="223"/>
      <c r="AL107" s="202"/>
      <c r="AM107" s="142"/>
      <c r="AN107" s="142"/>
      <c r="AO107" s="142"/>
      <c r="AP107" s="142"/>
      <c r="AQ107" s="142"/>
    </row>
    <row r="108" spans="1:44">
      <c r="A108" s="330">
        <v>9</v>
      </c>
      <c r="B108" s="211" t="s">
        <v>404</v>
      </c>
      <c r="C108" s="298" t="s">
        <v>186</v>
      </c>
      <c r="D108" s="202"/>
      <c r="E108" s="202" t="s">
        <v>25</v>
      </c>
      <c r="F108" s="204">
        <v>1</v>
      </c>
      <c r="G108" s="202" t="s">
        <v>439</v>
      </c>
      <c r="H108" s="203">
        <v>43166</v>
      </c>
      <c r="I108" s="203">
        <v>43168</v>
      </c>
      <c r="J108" s="215">
        <f t="shared" si="3"/>
        <v>2</v>
      </c>
      <c r="K108" s="202" t="s">
        <v>435</v>
      </c>
      <c r="L108" s="325">
        <v>3155596672</v>
      </c>
      <c r="M108" s="212">
        <v>6570</v>
      </c>
      <c r="N108" s="212">
        <v>6570</v>
      </c>
      <c r="O108" s="240"/>
      <c r="P108" s="240"/>
      <c r="Q108" s="142"/>
      <c r="R108" s="214"/>
      <c r="S108" s="142"/>
      <c r="T108" s="205"/>
      <c r="U108" s="246"/>
      <c r="V108" s="142"/>
      <c r="W108" s="142"/>
      <c r="X108" s="142"/>
      <c r="Y108" s="142"/>
      <c r="Z108" s="242"/>
      <c r="AA108" s="142"/>
      <c r="AB108" s="243"/>
      <c r="AC108" s="244"/>
      <c r="AD108" s="244"/>
      <c r="AE108" s="244"/>
      <c r="AF108" s="244"/>
      <c r="AG108" s="244"/>
      <c r="AH108" s="244"/>
      <c r="AI108" s="244"/>
      <c r="AJ108" s="244"/>
      <c r="AK108" s="235"/>
      <c r="AL108" s="244"/>
      <c r="AM108" s="210"/>
      <c r="AN108" s="214"/>
      <c r="AR108" s="206"/>
    </row>
    <row r="109" spans="1:44">
      <c r="A109" s="330">
        <v>10</v>
      </c>
      <c r="B109" s="208" t="s">
        <v>405</v>
      </c>
      <c r="D109" s="298" t="s">
        <v>428</v>
      </c>
      <c r="E109" s="202" t="s">
        <v>26</v>
      </c>
      <c r="F109" s="204">
        <v>20</v>
      </c>
      <c r="G109" s="202" t="s">
        <v>439</v>
      </c>
      <c r="H109" s="203">
        <v>43171</v>
      </c>
      <c r="I109" s="203">
        <v>43172</v>
      </c>
      <c r="J109" s="215">
        <f t="shared" si="3"/>
        <v>1</v>
      </c>
      <c r="K109" s="202" t="s">
        <v>436</v>
      </c>
      <c r="L109" s="326">
        <v>3438820890</v>
      </c>
      <c r="M109" s="212">
        <v>11170</v>
      </c>
      <c r="N109" s="212">
        <v>11170</v>
      </c>
      <c r="O109" s="240"/>
      <c r="P109" s="240"/>
      <c r="Q109" s="142"/>
      <c r="R109" s="214"/>
      <c r="S109" s="142"/>
      <c r="T109" s="205"/>
      <c r="U109" s="246"/>
      <c r="V109" s="142"/>
      <c r="W109" s="142"/>
      <c r="X109" s="142"/>
      <c r="Y109" s="142"/>
      <c r="Z109" s="242"/>
      <c r="AA109" s="142"/>
      <c r="AB109" s="243"/>
      <c r="AC109" s="244"/>
      <c r="AD109" s="244"/>
      <c r="AE109" s="244"/>
      <c r="AF109" s="244"/>
      <c r="AG109" s="244"/>
      <c r="AH109" s="244"/>
      <c r="AI109" s="244"/>
      <c r="AJ109" s="244"/>
      <c r="AK109" s="235"/>
      <c r="AL109" s="244"/>
      <c r="AM109" s="210"/>
      <c r="AN109" s="214"/>
      <c r="AR109" s="206"/>
    </row>
    <row r="110" spans="1:44">
      <c r="A110" s="330">
        <v>11</v>
      </c>
      <c r="B110" s="208" t="s">
        <v>406</v>
      </c>
      <c r="C110" s="202" t="s">
        <v>429</v>
      </c>
      <c r="D110" s="202"/>
      <c r="E110" s="202" t="s">
        <v>25</v>
      </c>
      <c r="F110" s="328">
        <v>3</v>
      </c>
      <c r="G110" s="202" t="s">
        <v>439</v>
      </c>
      <c r="H110" s="203">
        <v>43169</v>
      </c>
      <c r="I110" s="203">
        <v>43173</v>
      </c>
      <c r="J110" s="215">
        <f t="shared" si="3"/>
        <v>4</v>
      </c>
      <c r="K110" s="202" t="s">
        <v>280</v>
      </c>
      <c r="L110" s="326">
        <v>5811455317</v>
      </c>
      <c r="M110" s="212">
        <v>17325</v>
      </c>
      <c r="N110" s="212">
        <v>17325</v>
      </c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</row>
    <row r="111" spans="1:44">
      <c r="A111" s="330">
        <v>12</v>
      </c>
      <c r="B111" s="299" t="s">
        <v>407</v>
      </c>
      <c r="C111" s="298" t="s">
        <v>430</v>
      </c>
      <c r="D111" s="330"/>
      <c r="E111" s="202" t="s">
        <v>26</v>
      </c>
      <c r="F111" s="204">
        <v>26</v>
      </c>
      <c r="G111" s="202" t="s">
        <v>439</v>
      </c>
      <c r="H111" s="203">
        <v>43170</v>
      </c>
      <c r="I111" s="203">
        <v>43173</v>
      </c>
      <c r="J111" s="215">
        <f t="shared" si="3"/>
        <v>3</v>
      </c>
      <c r="K111" s="202" t="s">
        <v>280</v>
      </c>
      <c r="L111" s="326">
        <v>3449441779</v>
      </c>
      <c r="M111" s="212">
        <v>22562</v>
      </c>
      <c r="N111" s="212">
        <v>22562</v>
      </c>
      <c r="O111" s="240"/>
      <c r="P111" s="240"/>
      <c r="Q111" s="142"/>
      <c r="R111" s="214"/>
      <c r="S111" s="142"/>
      <c r="T111" s="205"/>
      <c r="U111" s="246"/>
      <c r="V111" s="142"/>
      <c r="W111" s="142"/>
      <c r="X111" s="142"/>
      <c r="Y111" s="142"/>
      <c r="Z111" s="242"/>
      <c r="AA111" s="212"/>
      <c r="AB111" s="142"/>
      <c r="AC111" s="226"/>
      <c r="AD111" s="226"/>
      <c r="AE111" s="226"/>
      <c r="AF111" s="226"/>
      <c r="AG111" s="226"/>
      <c r="AH111" s="226"/>
      <c r="AI111" s="226"/>
      <c r="AJ111" s="226"/>
      <c r="AK111" s="68"/>
      <c r="AL111" s="226"/>
      <c r="AM111" s="172"/>
      <c r="AN111" s="225"/>
      <c r="AQ111" s="206"/>
      <c r="AR111" s="206"/>
    </row>
    <row r="112" spans="1:44">
      <c r="A112" s="330">
        <v>13</v>
      </c>
      <c r="B112" s="208" t="s">
        <v>408</v>
      </c>
      <c r="D112" s="298" t="s">
        <v>201</v>
      </c>
      <c r="E112" s="202" t="s">
        <v>25</v>
      </c>
      <c r="F112" s="204">
        <v>86</v>
      </c>
      <c r="G112" s="202" t="s">
        <v>439</v>
      </c>
      <c r="H112" s="203">
        <v>43172</v>
      </c>
      <c r="I112" s="203">
        <v>43174</v>
      </c>
      <c r="J112" s="215">
        <f t="shared" si="3"/>
        <v>2</v>
      </c>
      <c r="K112" s="202" t="s">
        <v>436</v>
      </c>
      <c r="L112" s="326">
        <v>3472585321</v>
      </c>
      <c r="M112" s="212">
        <v>9384</v>
      </c>
      <c r="N112" s="212">
        <v>9384</v>
      </c>
      <c r="O112" s="240"/>
      <c r="P112" s="240"/>
      <c r="Q112" s="142"/>
      <c r="R112" s="214"/>
      <c r="S112" s="142"/>
      <c r="T112" s="205"/>
      <c r="U112" s="246"/>
      <c r="V112" s="142"/>
      <c r="W112" s="142"/>
      <c r="X112" s="142"/>
      <c r="Y112" s="142"/>
      <c r="Z112" s="242"/>
      <c r="AA112" s="212"/>
      <c r="AB112" s="142"/>
      <c r="AC112" s="226"/>
      <c r="AD112" s="226"/>
      <c r="AE112" s="226"/>
      <c r="AF112" s="226"/>
      <c r="AG112" s="226"/>
      <c r="AH112" s="226"/>
      <c r="AI112" s="226"/>
      <c r="AJ112" s="226"/>
      <c r="AK112" s="68"/>
      <c r="AL112" s="226"/>
      <c r="AM112" s="172"/>
      <c r="AN112" s="225"/>
      <c r="AQ112" s="206"/>
      <c r="AR112" s="206"/>
    </row>
    <row r="113" spans="1:44">
      <c r="A113" s="330">
        <v>14</v>
      </c>
      <c r="B113" s="299" t="s">
        <v>409</v>
      </c>
      <c r="C113" s="202" t="s">
        <v>186</v>
      </c>
      <c r="D113" s="332"/>
      <c r="E113" s="202" t="s">
        <v>25</v>
      </c>
      <c r="F113" s="204">
        <v>0</v>
      </c>
      <c r="G113" s="202" t="s">
        <v>439</v>
      </c>
      <c r="H113" s="203">
        <v>43174</v>
      </c>
      <c r="I113" s="203">
        <v>43177</v>
      </c>
      <c r="J113" s="215">
        <f t="shared" si="3"/>
        <v>3</v>
      </c>
      <c r="K113" s="202" t="s">
        <v>280</v>
      </c>
      <c r="L113" s="324"/>
      <c r="M113" s="212">
        <v>13046</v>
      </c>
      <c r="N113" s="212">
        <v>13046</v>
      </c>
      <c r="O113" s="240"/>
      <c r="P113" s="240"/>
      <c r="Q113" s="142"/>
      <c r="R113" s="214"/>
      <c r="S113" s="142"/>
      <c r="T113" s="205"/>
      <c r="U113" s="246"/>
      <c r="V113" s="142"/>
      <c r="W113" s="142"/>
      <c r="X113" s="142"/>
      <c r="Y113" s="142"/>
      <c r="Z113" s="242"/>
      <c r="AA113" s="212"/>
      <c r="AB113" s="142"/>
      <c r="AC113" s="226"/>
      <c r="AD113" s="226"/>
      <c r="AE113" s="226"/>
      <c r="AF113" s="226"/>
      <c r="AG113" s="226"/>
      <c r="AH113" s="226"/>
      <c r="AI113" s="226"/>
      <c r="AJ113" s="226"/>
      <c r="AK113" s="68"/>
      <c r="AL113" s="226"/>
      <c r="AM113" s="172"/>
      <c r="AN113" s="225"/>
      <c r="AQ113" s="206"/>
      <c r="AR113" s="206"/>
    </row>
    <row r="114" spans="1:44">
      <c r="A114" s="330">
        <v>15</v>
      </c>
      <c r="B114" s="208" t="s">
        <v>397</v>
      </c>
      <c r="D114" s="298" t="s">
        <v>188</v>
      </c>
      <c r="E114" s="202" t="s">
        <v>26</v>
      </c>
      <c r="F114" s="204">
        <v>29</v>
      </c>
      <c r="G114" s="202" t="s">
        <v>439</v>
      </c>
      <c r="H114" s="203">
        <v>43174</v>
      </c>
      <c r="I114" s="203">
        <v>43177</v>
      </c>
      <c r="J114" s="215">
        <f t="shared" si="3"/>
        <v>3</v>
      </c>
      <c r="K114" s="202" t="s">
        <v>280</v>
      </c>
      <c r="L114" s="326">
        <v>3555202627</v>
      </c>
      <c r="M114" s="212">
        <v>40000</v>
      </c>
      <c r="N114" s="212">
        <v>40000</v>
      </c>
      <c r="O114" s="240"/>
      <c r="P114" s="240"/>
      <c r="Q114" s="142"/>
      <c r="R114" s="202"/>
      <c r="S114" s="142"/>
      <c r="T114" s="205"/>
      <c r="U114" s="239"/>
      <c r="V114" s="142"/>
      <c r="W114" s="142"/>
      <c r="X114" s="142"/>
      <c r="Y114" s="142"/>
      <c r="Z114" s="242"/>
      <c r="AA114" s="212"/>
      <c r="AB114" s="142"/>
      <c r="AC114" s="226"/>
      <c r="AD114" s="226"/>
      <c r="AE114" s="226"/>
      <c r="AF114" s="226"/>
      <c r="AG114" s="226"/>
      <c r="AH114" s="226"/>
      <c r="AI114" s="226"/>
      <c r="AJ114" s="226"/>
      <c r="AK114" s="68"/>
      <c r="AL114" s="226"/>
      <c r="AM114" s="172"/>
      <c r="AN114" s="191"/>
      <c r="AQ114" s="206"/>
      <c r="AR114" s="206"/>
    </row>
    <row r="115" spans="1:44">
      <c r="A115" s="330">
        <v>16</v>
      </c>
      <c r="B115" s="211" t="s">
        <v>410</v>
      </c>
      <c r="D115" s="298" t="s">
        <v>202</v>
      </c>
      <c r="E115" s="202" t="s">
        <v>26</v>
      </c>
      <c r="F115" s="204">
        <v>33</v>
      </c>
      <c r="G115" s="202" t="s">
        <v>439</v>
      </c>
      <c r="H115" s="203">
        <v>43175</v>
      </c>
      <c r="I115" s="203">
        <v>43178</v>
      </c>
      <c r="J115" s="215">
        <f t="shared" si="3"/>
        <v>3</v>
      </c>
      <c r="K115" s="202" t="s">
        <v>434</v>
      </c>
      <c r="L115" s="325">
        <v>3452947456</v>
      </c>
      <c r="M115" s="212">
        <v>24000</v>
      </c>
      <c r="N115" s="212">
        <v>24000</v>
      </c>
      <c r="O115" s="240"/>
      <c r="P115" s="240"/>
      <c r="Q115" s="142"/>
      <c r="R115" s="202"/>
      <c r="S115" s="142"/>
      <c r="T115" s="205"/>
      <c r="U115" s="239"/>
      <c r="V115" s="142"/>
      <c r="W115" s="142"/>
      <c r="X115" s="142"/>
      <c r="Y115" s="142"/>
      <c r="Z115" s="242"/>
      <c r="AA115" s="212"/>
      <c r="AB115" s="142"/>
      <c r="AC115" s="226"/>
      <c r="AD115" s="226"/>
      <c r="AE115" s="226"/>
      <c r="AF115" s="226"/>
      <c r="AG115" s="226"/>
      <c r="AH115" s="226"/>
      <c r="AI115" s="226"/>
      <c r="AJ115" s="226"/>
      <c r="AK115" s="68"/>
      <c r="AL115" s="226"/>
      <c r="AM115" s="172"/>
      <c r="AN115" s="191"/>
      <c r="AQ115" s="206"/>
      <c r="AR115" s="206"/>
    </row>
    <row r="116" spans="1:44">
      <c r="A116" s="330">
        <v>17</v>
      </c>
      <c r="B116" s="208" t="s">
        <v>411</v>
      </c>
      <c r="C116" s="298" t="s">
        <v>429</v>
      </c>
      <c r="D116" s="333"/>
      <c r="E116" s="202" t="s">
        <v>26</v>
      </c>
      <c r="F116" s="204">
        <v>46</v>
      </c>
      <c r="G116" s="202" t="s">
        <v>439</v>
      </c>
      <c r="H116" s="203">
        <v>43176</v>
      </c>
      <c r="I116" s="203">
        <v>43178</v>
      </c>
      <c r="J116" s="215">
        <f t="shared" si="3"/>
        <v>2</v>
      </c>
      <c r="K116" s="202" t="s">
        <v>280</v>
      </c>
      <c r="L116" s="324"/>
      <c r="M116" s="212">
        <v>12438</v>
      </c>
      <c r="N116" s="212">
        <v>12438</v>
      </c>
      <c r="O116" s="240"/>
      <c r="P116" s="240"/>
      <c r="Q116" s="142"/>
      <c r="R116" s="202"/>
      <c r="S116" s="142"/>
      <c r="T116" s="205"/>
      <c r="U116" s="239"/>
      <c r="V116" s="142"/>
      <c r="W116" s="142"/>
      <c r="X116" s="142"/>
      <c r="Y116" s="142"/>
      <c r="Z116" s="242"/>
      <c r="AA116" s="212"/>
      <c r="AB116" s="142"/>
      <c r="AC116" s="174"/>
      <c r="AD116" s="174"/>
      <c r="AE116" s="174"/>
      <c r="AF116" s="174"/>
      <c r="AG116" s="174"/>
      <c r="AH116" s="174"/>
      <c r="AI116" s="174"/>
      <c r="AJ116" s="174"/>
      <c r="AK116" s="68"/>
      <c r="AL116" s="174"/>
      <c r="AM116" s="172"/>
      <c r="AN116" s="191"/>
      <c r="AQ116" s="161"/>
      <c r="AR116" s="206"/>
    </row>
    <row r="117" spans="1:44">
      <c r="A117" s="330">
        <v>18</v>
      </c>
      <c r="B117" s="208" t="s">
        <v>412</v>
      </c>
      <c r="D117" s="298" t="s">
        <v>202</v>
      </c>
      <c r="E117" s="202" t="s">
        <v>26</v>
      </c>
      <c r="F117" s="204">
        <v>29</v>
      </c>
      <c r="G117" s="202" t="s">
        <v>439</v>
      </c>
      <c r="H117" s="203">
        <v>43178</v>
      </c>
      <c r="I117" s="203">
        <v>43179</v>
      </c>
      <c r="J117" s="215">
        <f t="shared" si="3"/>
        <v>1</v>
      </c>
      <c r="K117" s="202" t="s">
        <v>436</v>
      </c>
      <c r="L117" s="326">
        <v>3555202012</v>
      </c>
      <c r="M117" s="212">
        <v>10825</v>
      </c>
      <c r="N117" s="212">
        <v>10825</v>
      </c>
      <c r="O117" s="240"/>
      <c r="P117" s="240"/>
      <c r="Q117" s="142"/>
      <c r="R117" s="202"/>
      <c r="S117" s="205"/>
      <c r="T117" s="205"/>
      <c r="U117" s="239"/>
      <c r="V117" s="202"/>
      <c r="W117" s="241"/>
      <c r="X117" s="241"/>
      <c r="Y117" s="215"/>
      <c r="Z117" s="242"/>
      <c r="AA117" s="212"/>
      <c r="AB117" s="243"/>
      <c r="AC117" s="244"/>
      <c r="AD117" s="244"/>
      <c r="AE117" s="244"/>
      <c r="AF117" s="244"/>
      <c r="AG117" s="244"/>
      <c r="AH117" s="244"/>
      <c r="AI117" s="244"/>
      <c r="AJ117" s="244"/>
      <c r="AK117" s="235"/>
      <c r="AL117" s="244"/>
      <c r="AM117" s="210"/>
      <c r="AN117" s="245"/>
      <c r="AO117" s="237"/>
      <c r="AP117" s="237"/>
      <c r="AQ117" s="202"/>
      <c r="AR117" s="206"/>
    </row>
    <row r="118" spans="1:44">
      <c r="A118" s="330">
        <v>19</v>
      </c>
      <c r="B118" s="208" t="s">
        <v>413</v>
      </c>
      <c r="D118" s="298" t="s">
        <v>202</v>
      </c>
      <c r="E118" s="202" t="s">
        <v>26</v>
      </c>
      <c r="F118" s="204">
        <v>21</v>
      </c>
      <c r="G118" s="202" t="s">
        <v>439</v>
      </c>
      <c r="H118" s="203">
        <v>43177</v>
      </c>
      <c r="I118" s="203">
        <v>43180</v>
      </c>
      <c r="J118" s="215">
        <f t="shared" si="3"/>
        <v>3</v>
      </c>
      <c r="K118" s="202" t="s">
        <v>280</v>
      </c>
      <c r="L118" s="324"/>
      <c r="M118" s="212">
        <v>23989</v>
      </c>
      <c r="N118" s="212">
        <v>23989</v>
      </c>
      <c r="O118" s="240"/>
      <c r="P118" s="240"/>
      <c r="Q118" s="142"/>
      <c r="R118" s="202"/>
      <c r="S118" s="205"/>
      <c r="T118" s="205"/>
      <c r="U118" s="239"/>
      <c r="V118" s="202"/>
      <c r="W118" s="203"/>
      <c r="X118" s="203"/>
      <c r="Y118" s="215"/>
      <c r="Z118" s="242"/>
      <c r="AA118" s="212"/>
      <c r="AB118" s="243"/>
      <c r="AC118" s="244"/>
      <c r="AD118" s="244"/>
      <c r="AE118" s="244"/>
      <c r="AF118" s="244"/>
      <c r="AG118" s="244"/>
      <c r="AH118" s="244"/>
      <c r="AI118" s="244"/>
      <c r="AJ118" s="244"/>
      <c r="AK118" s="235"/>
      <c r="AL118" s="244"/>
      <c r="AM118" s="210"/>
      <c r="AN118" s="245"/>
      <c r="AO118" s="237"/>
      <c r="AP118" s="237"/>
      <c r="AQ118" s="202"/>
      <c r="AR118" s="206"/>
    </row>
    <row r="119" spans="1:44">
      <c r="A119" s="330">
        <v>20</v>
      </c>
      <c r="B119" s="208" t="s">
        <v>414</v>
      </c>
      <c r="D119" s="298" t="s">
        <v>202</v>
      </c>
      <c r="E119" s="202" t="s">
        <v>26</v>
      </c>
      <c r="F119" s="204">
        <v>34</v>
      </c>
      <c r="G119" s="202" t="s">
        <v>439</v>
      </c>
      <c r="H119" s="203">
        <v>43179</v>
      </c>
      <c r="I119" s="203">
        <v>43180</v>
      </c>
      <c r="J119" s="215">
        <f t="shared" si="3"/>
        <v>1</v>
      </c>
      <c r="K119" s="202" t="s">
        <v>280</v>
      </c>
      <c r="L119" s="326">
        <v>3454693913</v>
      </c>
      <c r="M119" s="212">
        <v>11187</v>
      </c>
      <c r="N119" s="212">
        <v>11187</v>
      </c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</row>
    <row r="120" spans="1:44">
      <c r="A120" s="330">
        <v>21</v>
      </c>
      <c r="B120" s="208" t="s">
        <v>415</v>
      </c>
      <c r="D120" s="298" t="s">
        <v>202</v>
      </c>
      <c r="E120" s="202" t="s">
        <v>26</v>
      </c>
      <c r="F120" s="204">
        <v>39</v>
      </c>
      <c r="G120" s="202" t="s">
        <v>439</v>
      </c>
      <c r="H120" s="203">
        <v>43180</v>
      </c>
      <c r="I120" s="203">
        <v>43183</v>
      </c>
      <c r="J120" s="215">
        <f t="shared" si="3"/>
        <v>3</v>
      </c>
      <c r="K120" s="202" t="s">
        <v>280</v>
      </c>
      <c r="L120" s="326">
        <v>3469232385</v>
      </c>
      <c r="M120" s="212">
        <v>10343</v>
      </c>
      <c r="N120" s="212">
        <v>10343</v>
      </c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</row>
    <row r="121" spans="1:44">
      <c r="A121" s="330">
        <v>22</v>
      </c>
      <c r="B121" s="299" t="s">
        <v>416</v>
      </c>
      <c r="C121" s="298" t="s">
        <v>228</v>
      </c>
      <c r="D121" s="330"/>
      <c r="E121" s="202" t="s">
        <v>25</v>
      </c>
      <c r="F121" s="204">
        <v>2</v>
      </c>
      <c r="G121" s="202" t="s">
        <v>439</v>
      </c>
      <c r="H121" s="203">
        <v>43178</v>
      </c>
      <c r="I121" s="203">
        <v>43183</v>
      </c>
      <c r="J121" s="215">
        <f t="shared" si="3"/>
        <v>5</v>
      </c>
      <c r="K121" s="202" t="s">
        <v>280</v>
      </c>
      <c r="L121" s="326">
        <v>3463143955</v>
      </c>
      <c r="M121" s="212">
        <v>16648</v>
      </c>
      <c r="N121" s="212">
        <v>16648</v>
      </c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</row>
    <row r="122" spans="1:44">
      <c r="A122" s="330">
        <v>23</v>
      </c>
      <c r="B122" s="211" t="s">
        <v>417</v>
      </c>
      <c r="D122" s="298" t="s">
        <v>188</v>
      </c>
      <c r="E122" s="202" t="s">
        <v>25</v>
      </c>
      <c r="F122" s="204">
        <v>23</v>
      </c>
      <c r="G122" s="202" t="s">
        <v>439</v>
      </c>
      <c r="H122" s="203">
        <v>43181</v>
      </c>
      <c r="I122" s="203">
        <v>43183</v>
      </c>
      <c r="J122" s="215">
        <f t="shared" si="3"/>
        <v>2</v>
      </c>
      <c r="K122" s="202" t="s">
        <v>434</v>
      </c>
      <c r="L122" s="325" t="s">
        <v>438</v>
      </c>
      <c r="M122" s="212">
        <v>40000</v>
      </c>
      <c r="N122" s="212">
        <v>40000</v>
      </c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</row>
    <row r="123" spans="1:44">
      <c r="A123" s="330">
        <v>24</v>
      </c>
      <c r="B123" s="208" t="s">
        <v>418</v>
      </c>
      <c r="C123" s="298" t="s">
        <v>431</v>
      </c>
      <c r="D123" s="330"/>
      <c r="E123" s="202" t="s">
        <v>26</v>
      </c>
      <c r="F123" s="204">
        <v>43</v>
      </c>
      <c r="G123" s="202" t="s">
        <v>439</v>
      </c>
      <c r="H123" s="203">
        <v>43181</v>
      </c>
      <c r="I123" s="203">
        <v>43183</v>
      </c>
      <c r="J123" s="215">
        <f t="shared" si="3"/>
        <v>2</v>
      </c>
      <c r="K123" s="202" t="s">
        <v>280</v>
      </c>
      <c r="L123" s="326">
        <v>3555278864</v>
      </c>
      <c r="M123" s="212">
        <v>18219</v>
      </c>
      <c r="N123" s="212">
        <v>18219</v>
      </c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</row>
    <row r="124" spans="1:44">
      <c r="A124" s="330">
        <v>25</v>
      </c>
      <c r="B124" s="208" t="s">
        <v>419</v>
      </c>
      <c r="D124" s="298" t="s">
        <v>224</v>
      </c>
      <c r="E124" s="202" t="s">
        <v>26</v>
      </c>
      <c r="F124" s="204">
        <v>31</v>
      </c>
      <c r="G124" s="202" t="s">
        <v>439</v>
      </c>
      <c r="H124" s="203">
        <v>43181</v>
      </c>
      <c r="I124" s="203">
        <v>43183</v>
      </c>
      <c r="J124" s="215">
        <f t="shared" si="3"/>
        <v>2</v>
      </c>
      <c r="K124" s="202" t="s">
        <v>280</v>
      </c>
      <c r="L124" s="326">
        <v>3555638727</v>
      </c>
      <c r="M124" s="212">
        <v>12000</v>
      </c>
      <c r="N124" s="212">
        <v>12000</v>
      </c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</row>
    <row r="125" spans="1:44">
      <c r="A125" s="330">
        <v>26</v>
      </c>
      <c r="B125" s="211" t="s">
        <v>420</v>
      </c>
      <c r="C125" s="202" t="s">
        <v>203</v>
      </c>
      <c r="D125" s="330"/>
      <c r="E125" s="202" t="s">
        <v>25</v>
      </c>
      <c r="F125" s="329">
        <v>79.865845311430533</v>
      </c>
      <c r="G125" s="202" t="s">
        <v>439</v>
      </c>
      <c r="H125" s="203">
        <v>43181</v>
      </c>
      <c r="I125" s="203">
        <v>43184</v>
      </c>
      <c r="J125" s="215">
        <f t="shared" si="3"/>
        <v>3</v>
      </c>
      <c r="K125" s="202" t="s">
        <v>434</v>
      </c>
      <c r="L125" s="325">
        <v>344272591</v>
      </c>
      <c r="M125" s="212">
        <v>16926</v>
      </c>
      <c r="N125" s="212">
        <v>16926</v>
      </c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</row>
    <row r="126" spans="1:44">
      <c r="A126" s="330">
        <v>27</v>
      </c>
      <c r="B126" s="208" t="s">
        <v>247</v>
      </c>
      <c r="D126" s="298" t="s">
        <v>432</v>
      </c>
      <c r="E126" s="202" t="s">
        <v>26</v>
      </c>
      <c r="F126" s="204">
        <v>22</v>
      </c>
      <c r="G126" s="202" t="s">
        <v>439</v>
      </c>
      <c r="H126" s="203">
        <v>43184</v>
      </c>
      <c r="I126" s="203">
        <v>43185</v>
      </c>
      <c r="J126" s="215">
        <f t="shared" si="3"/>
        <v>1</v>
      </c>
      <c r="K126" s="202" t="s">
        <v>437</v>
      </c>
      <c r="L126" s="326">
        <v>3138482001</v>
      </c>
      <c r="M126" s="212">
        <v>14555</v>
      </c>
      <c r="N126" s="212">
        <v>14555</v>
      </c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</row>
    <row r="127" spans="1:44">
      <c r="A127" s="330">
        <v>28</v>
      </c>
      <c r="B127" s="208" t="s">
        <v>421</v>
      </c>
      <c r="D127" s="298" t="s">
        <v>202</v>
      </c>
      <c r="E127" s="202" t="s">
        <v>26</v>
      </c>
      <c r="F127" s="204">
        <v>27</v>
      </c>
      <c r="G127" s="202" t="s">
        <v>439</v>
      </c>
      <c r="H127" s="203">
        <v>43182</v>
      </c>
      <c r="I127" s="203">
        <v>43185</v>
      </c>
      <c r="J127" s="215">
        <f t="shared" si="3"/>
        <v>3</v>
      </c>
      <c r="K127" s="202" t="s">
        <v>280</v>
      </c>
      <c r="L127" s="326">
        <v>345558297</v>
      </c>
      <c r="M127" s="212">
        <v>24000</v>
      </c>
      <c r="N127" s="212">
        <v>24000</v>
      </c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</row>
    <row r="128" spans="1:44">
      <c r="A128" s="330">
        <v>29</v>
      </c>
      <c r="B128" s="208" t="s">
        <v>422</v>
      </c>
      <c r="D128" s="298" t="s">
        <v>202</v>
      </c>
      <c r="E128" s="202" t="s">
        <v>26</v>
      </c>
      <c r="F128" s="204">
        <v>31</v>
      </c>
      <c r="G128" s="202" t="s">
        <v>439</v>
      </c>
      <c r="H128" s="203">
        <v>43185</v>
      </c>
      <c r="I128" s="203">
        <v>43186</v>
      </c>
      <c r="J128" s="215">
        <f t="shared" si="3"/>
        <v>1</v>
      </c>
      <c r="K128" s="202" t="s">
        <v>436</v>
      </c>
      <c r="L128" s="326">
        <v>3555202012</v>
      </c>
      <c r="M128" s="212">
        <v>10066</v>
      </c>
      <c r="N128" s="212">
        <v>10066</v>
      </c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</row>
    <row r="129" spans="1:28">
      <c r="A129" s="330">
        <v>30</v>
      </c>
      <c r="B129" s="299" t="s">
        <v>423</v>
      </c>
      <c r="D129" s="298" t="s">
        <v>433</v>
      </c>
      <c r="E129" s="202" t="s">
        <v>26</v>
      </c>
      <c r="F129" s="204">
        <v>35</v>
      </c>
      <c r="G129" s="202" t="s">
        <v>439</v>
      </c>
      <c r="H129" s="203">
        <v>43181</v>
      </c>
      <c r="I129" s="203">
        <v>43182</v>
      </c>
      <c r="J129" s="215">
        <f t="shared" si="3"/>
        <v>1</v>
      </c>
      <c r="K129" s="202" t="s">
        <v>280</v>
      </c>
      <c r="L129" s="326">
        <v>3445383427</v>
      </c>
      <c r="M129" s="212">
        <v>4255</v>
      </c>
      <c r="N129" s="212">
        <v>4255</v>
      </c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</row>
    <row r="130" spans="1:28">
      <c r="A130" s="330">
        <v>31</v>
      </c>
      <c r="B130" s="208" t="s">
        <v>424</v>
      </c>
      <c r="C130" s="298" t="s">
        <v>282</v>
      </c>
      <c r="D130" s="330"/>
      <c r="E130" s="202" t="s">
        <v>25</v>
      </c>
      <c r="F130" s="204">
        <v>48</v>
      </c>
      <c r="G130" s="202" t="s">
        <v>439</v>
      </c>
      <c r="H130" s="203">
        <v>43185</v>
      </c>
      <c r="I130" s="203">
        <v>43188</v>
      </c>
      <c r="J130" s="215">
        <f t="shared" si="3"/>
        <v>3</v>
      </c>
      <c r="K130" s="202" t="s">
        <v>280</v>
      </c>
      <c r="L130" s="326">
        <v>3485208691</v>
      </c>
      <c r="M130" s="212">
        <v>13827</v>
      </c>
      <c r="N130" s="212">
        <v>13827</v>
      </c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</row>
    <row r="131" spans="1:28">
      <c r="A131" s="330">
        <v>32</v>
      </c>
      <c r="B131" s="211" t="s">
        <v>425</v>
      </c>
      <c r="C131" s="298" t="s">
        <v>190</v>
      </c>
      <c r="D131" s="330"/>
      <c r="E131" s="202" t="s">
        <v>26</v>
      </c>
      <c r="F131" s="204">
        <v>56</v>
      </c>
      <c r="G131" s="202" t="s">
        <v>439</v>
      </c>
      <c r="H131" s="203">
        <v>43187</v>
      </c>
      <c r="I131" s="203">
        <v>43189</v>
      </c>
      <c r="J131" s="215">
        <f t="shared" si="3"/>
        <v>2</v>
      </c>
      <c r="K131" s="202" t="s">
        <v>434</v>
      </c>
      <c r="L131" s="325">
        <v>3433057983</v>
      </c>
      <c r="M131" s="212">
        <v>16486</v>
      </c>
      <c r="N131" s="212">
        <v>16486</v>
      </c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</row>
    <row r="132" spans="1:28">
      <c r="A132" s="330">
        <v>33</v>
      </c>
      <c r="B132" s="208" t="s">
        <v>279</v>
      </c>
      <c r="D132" s="202" t="s">
        <v>202</v>
      </c>
      <c r="E132" s="202" t="s">
        <v>26</v>
      </c>
      <c r="F132" s="204">
        <v>21</v>
      </c>
      <c r="G132" s="202" t="s">
        <v>439</v>
      </c>
      <c r="H132" s="203">
        <v>43187</v>
      </c>
      <c r="I132" s="203">
        <v>43190</v>
      </c>
      <c r="J132" s="215">
        <f t="shared" si="3"/>
        <v>3</v>
      </c>
      <c r="K132" s="202" t="s">
        <v>280</v>
      </c>
      <c r="L132" s="326">
        <v>3124177783</v>
      </c>
      <c r="M132" s="212">
        <v>24000</v>
      </c>
      <c r="N132" s="212">
        <v>24000</v>
      </c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</row>
    <row r="133" spans="1:28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451">
        <f>SUM(N100:N132)</f>
        <v>561927</v>
      </c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</row>
    <row r="134" spans="1:28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</row>
    <row r="135" spans="1:28">
      <c r="A135" s="266"/>
      <c r="B135" s="266"/>
      <c r="C135" s="142"/>
      <c r="D135" s="266"/>
      <c r="E135" s="266"/>
      <c r="F135" s="266"/>
      <c r="G135" s="142"/>
      <c r="H135" s="266"/>
      <c r="I135" s="266"/>
      <c r="J135" s="266"/>
      <c r="K135" s="266"/>
      <c r="L135" s="266"/>
      <c r="M135" s="266"/>
      <c r="N135" s="266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</row>
    <row r="136" spans="1:28">
      <c r="A136" s="266"/>
      <c r="B136" s="266"/>
      <c r="C136" s="142"/>
      <c r="D136" s="266"/>
      <c r="E136" s="266"/>
      <c r="F136" s="266"/>
      <c r="G136" s="142"/>
      <c r="H136" s="266"/>
      <c r="I136" s="266"/>
      <c r="J136" s="266"/>
      <c r="K136" s="266"/>
      <c r="L136" s="266"/>
      <c r="M136" s="266"/>
      <c r="N136" s="266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</row>
    <row r="137" spans="1:28">
      <c r="A137" s="266"/>
      <c r="B137" s="266"/>
      <c r="C137" s="142"/>
      <c r="D137" s="266"/>
      <c r="E137" s="266"/>
      <c r="F137" s="266"/>
      <c r="G137" s="142"/>
      <c r="H137" s="266"/>
      <c r="I137" s="266"/>
      <c r="J137" s="266"/>
      <c r="K137" s="266"/>
      <c r="L137" s="266"/>
      <c r="M137" s="266"/>
      <c r="N137" s="266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</row>
    <row r="138" spans="1:28">
      <c r="A138" s="266"/>
      <c r="B138" s="266"/>
      <c r="C138" s="142"/>
      <c r="D138" s="266"/>
      <c r="E138" s="266"/>
      <c r="F138" s="266"/>
      <c r="G138" s="142"/>
      <c r="H138" s="266"/>
      <c r="I138" s="266"/>
      <c r="J138" s="266"/>
      <c r="K138" s="266"/>
      <c r="L138" s="266"/>
      <c r="M138" s="266"/>
      <c r="N138" s="266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</row>
    <row r="139" spans="1:28">
      <c r="A139" s="266"/>
      <c r="B139" s="266"/>
      <c r="C139" s="142"/>
      <c r="D139" s="266"/>
      <c r="E139" s="266"/>
      <c r="F139" s="266"/>
      <c r="G139" s="142"/>
      <c r="H139" s="266"/>
      <c r="I139" s="266"/>
      <c r="J139" s="266"/>
      <c r="K139" s="266"/>
      <c r="L139" s="266"/>
      <c r="M139" s="266"/>
      <c r="N139" s="266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</row>
    <row r="140" spans="1:28">
      <c r="A140" s="266"/>
      <c r="B140" s="266"/>
      <c r="C140" s="142"/>
      <c r="D140" s="266"/>
      <c r="E140" s="266"/>
      <c r="F140" s="266"/>
      <c r="G140" s="142"/>
      <c r="H140" s="266"/>
      <c r="I140" s="266"/>
      <c r="J140" s="266"/>
      <c r="K140" s="266"/>
      <c r="L140" s="266"/>
      <c r="M140" s="266"/>
      <c r="N140" s="266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</row>
    <row r="141" spans="1:28">
      <c r="A141" s="266"/>
      <c r="B141" s="266"/>
      <c r="C141" s="142"/>
      <c r="D141" s="266"/>
      <c r="E141" s="266"/>
      <c r="F141" s="266"/>
      <c r="G141" s="142"/>
      <c r="H141" s="266"/>
      <c r="I141" s="266"/>
      <c r="J141" s="266"/>
      <c r="K141" s="266"/>
      <c r="L141" s="266"/>
      <c r="M141" s="266"/>
      <c r="N141" s="266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</row>
    <row r="142" spans="1:28">
      <c r="A142" s="266"/>
      <c r="B142" s="266"/>
      <c r="C142" s="142"/>
      <c r="D142" s="266"/>
      <c r="E142" s="266"/>
      <c r="F142" s="266"/>
      <c r="G142" s="142"/>
      <c r="H142" s="266"/>
      <c r="I142" s="266"/>
      <c r="J142" s="266"/>
      <c r="K142" s="266"/>
      <c r="L142" s="266"/>
      <c r="M142" s="266"/>
      <c r="N142" s="266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</row>
    <row r="143" spans="1:28">
      <c r="A143" s="266"/>
      <c r="B143" s="266"/>
      <c r="C143" s="142"/>
      <c r="D143" s="266"/>
      <c r="E143" s="266"/>
      <c r="F143" s="266"/>
      <c r="G143" s="142"/>
      <c r="H143" s="266"/>
      <c r="I143" s="266"/>
      <c r="J143" s="266"/>
      <c r="K143" s="266"/>
      <c r="L143" s="266"/>
      <c r="M143" s="266"/>
      <c r="N143" s="266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</row>
    <row r="144" spans="1:28">
      <c r="A144" s="266"/>
      <c r="B144" s="266"/>
      <c r="C144" s="142"/>
      <c r="D144" s="266"/>
      <c r="E144" s="266"/>
      <c r="F144" s="266"/>
      <c r="G144" s="142"/>
      <c r="H144" s="266"/>
      <c r="I144" s="266"/>
      <c r="J144" s="266"/>
      <c r="K144" s="266"/>
      <c r="L144" s="266"/>
      <c r="M144" s="266"/>
      <c r="N144" s="266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</row>
    <row r="145" spans="1:25">
      <c r="A145" s="266"/>
      <c r="B145" s="266"/>
      <c r="C145" s="142"/>
      <c r="D145" s="266"/>
      <c r="E145" s="266"/>
      <c r="F145" s="266"/>
      <c r="G145" s="142"/>
      <c r="H145" s="266"/>
      <c r="I145" s="266"/>
      <c r="J145" s="266"/>
      <c r="K145" s="266"/>
      <c r="L145" s="266"/>
      <c r="M145" s="266"/>
      <c r="N145" s="266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</row>
    <row r="146" spans="1:25">
      <c r="A146" s="266"/>
      <c r="B146" s="266"/>
      <c r="C146" s="142"/>
      <c r="D146" s="266"/>
      <c r="E146" s="266"/>
      <c r="F146" s="266"/>
      <c r="G146" s="142"/>
      <c r="H146" s="266"/>
      <c r="I146" s="266"/>
      <c r="J146" s="266"/>
      <c r="K146" s="266"/>
      <c r="L146" s="266"/>
      <c r="M146" s="266"/>
      <c r="N146" s="266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</row>
    <row r="147" spans="1:25">
      <c r="A147" s="266"/>
      <c r="B147" s="266"/>
      <c r="C147" s="142"/>
      <c r="D147" s="266"/>
      <c r="E147" s="266"/>
      <c r="F147" s="266"/>
      <c r="G147" s="142"/>
      <c r="H147" s="266"/>
      <c r="I147" s="266"/>
      <c r="J147" s="266"/>
      <c r="K147" s="266"/>
      <c r="L147" s="266"/>
      <c r="M147" s="266"/>
      <c r="N147" s="266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</row>
    <row r="148" spans="1:25">
      <c r="A148" s="266"/>
      <c r="B148" s="266"/>
      <c r="C148" s="142"/>
      <c r="D148" s="266"/>
      <c r="E148" s="266"/>
      <c r="F148" s="266"/>
      <c r="G148" s="142"/>
      <c r="H148" s="266"/>
      <c r="I148" s="266"/>
      <c r="J148" s="266"/>
      <c r="K148" s="266"/>
      <c r="L148" s="266"/>
      <c r="M148" s="266"/>
      <c r="N148" s="266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</row>
    <row r="149" spans="1:25">
      <c r="A149" s="266"/>
      <c r="B149" s="266"/>
      <c r="C149" s="142"/>
      <c r="D149" s="266"/>
      <c r="E149" s="266"/>
      <c r="F149" s="266"/>
      <c r="G149" s="142"/>
      <c r="H149" s="266"/>
      <c r="I149" s="266"/>
      <c r="J149" s="266"/>
      <c r="K149" s="266"/>
      <c r="L149" s="266"/>
      <c r="M149" s="266"/>
      <c r="N149" s="266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</row>
    <row r="150" spans="1:25">
      <c r="A150" s="266"/>
      <c r="B150" s="266"/>
      <c r="C150" s="142"/>
      <c r="D150" s="266"/>
      <c r="E150" s="266"/>
      <c r="F150" s="266"/>
      <c r="G150" s="142"/>
      <c r="H150" s="266"/>
      <c r="I150" s="266"/>
      <c r="J150" s="266"/>
      <c r="K150" s="266"/>
      <c r="L150" s="266"/>
      <c r="M150" s="266"/>
      <c r="N150" s="266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5">
      <c r="A151" s="266"/>
      <c r="B151" s="266"/>
      <c r="C151" s="142"/>
      <c r="D151" s="266"/>
      <c r="E151" s="266"/>
      <c r="F151" s="266"/>
      <c r="G151" s="142"/>
      <c r="H151" s="266"/>
      <c r="I151" s="266"/>
      <c r="J151" s="266"/>
      <c r="K151" s="266"/>
      <c r="L151" s="266"/>
      <c r="M151" s="266"/>
      <c r="N151" s="266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</row>
    <row r="152" spans="1:25">
      <c r="A152" s="266"/>
      <c r="B152" s="266"/>
      <c r="C152" s="142"/>
      <c r="D152" s="266"/>
      <c r="E152" s="266"/>
      <c r="F152" s="266"/>
      <c r="G152" s="142"/>
      <c r="H152" s="266"/>
      <c r="I152" s="266"/>
      <c r="J152" s="266"/>
      <c r="K152" s="266"/>
      <c r="L152" s="266"/>
      <c r="M152" s="266"/>
      <c r="N152" s="266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</row>
    <row r="153" spans="1:25">
      <c r="A153" s="266"/>
      <c r="B153" s="266"/>
      <c r="C153" s="142"/>
      <c r="D153" s="266"/>
      <c r="E153" s="266"/>
      <c r="F153" s="266"/>
      <c r="G153" s="142"/>
      <c r="H153" s="266"/>
      <c r="I153" s="266"/>
      <c r="J153" s="266"/>
      <c r="K153" s="266"/>
      <c r="L153" s="266"/>
      <c r="M153" s="266"/>
      <c r="N153" s="266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</row>
    <row r="154" spans="1:25">
      <c r="A154" s="266"/>
      <c r="B154" s="266"/>
      <c r="C154" s="142"/>
      <c r="D154" s="266"/>
      <c r="E154" s="266"/>
      <c r="F154" s="266"/>
      <c r="G154" s="142"/>
      <c r="H154" s="266"/>
      <c r="I154" s="266"/>
      <c r="J154" s="266"/>
      <c r="K154" s="266"/>
      <c r="L154" s="266"/>
      <c r="M154" s="266"/>
      <c r="N154" s="266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</row>
    <row r="155" spans="1:25">
      <c r="A155" s="266"/>
      <c r="B155" s="266"/>
      <c r="C155" s="142"/>
      <c r="D155" s="266"/>
      <c r="E155" s="266"/>
      <c r="F155" s="266"/>
      <c r="G155" s="142"/>
      <c r="H155" s="266"/>
      <c r="I155" s="266"/>
      <c r="J155" s="266"/>
      <c r="K155" s="266"/>
      <c r="L155" s="266"/>
      <c r="M155" s="266"/>
      <c r="N155" s="266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</row>
    <row r="156" spans="1:25">
      <c r="A156" s="266"/>
      <c r="B156" s="266"/>
      <c r="C156" s="142"/>
      <c r="D156" s="266"/>
      <c r="E156" s="266"/>
      <c r="F156" s="266"/>
      <c r="G156" s="142"/>
      <c r="H156" s="266"/>
      <c r="I156" s="266"/>
      <c r="J156" s="266"/>
      <c r="K156" s="266"/>
      <c r="L156" s="266"/>
      <c r="M156" s="266"/>
      <c r="N156" s="266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</row>
    <row r="157" spans="1:25">
      <c r="A157" s="266"/>
      <c r="B157" s="266"/>
      <c r="C157" s="142"/>
      <c r="D157" s="266"/>
      <c r="E157" s="266"/>
      <c r="F157" s="266"/>
      <c r="G157" s="142"/>
      <c r="H157" s="266"/>
      <c r="I157" s="266"/>
      <c r="J157" s="266"/>
      <c r="K157" s="266"/>
      <c r="L157" s="266"/>
      <c r="M157" s="266"/>
      <c r="N157" s="266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</row>
    <row r="158" spans="1:25">
      <c r="A158" s="266"/>
      <c r="B158" s="266"/>
      <c r="C158" s="142"/>
      <c r="D158" s="266"/>
      <c r="E158" s="266"/>
      <c r="F158" s="266"/>
      <c r="G158" s="142"/>
      <c r="H158" s="266"/>
      <c r="I158" s="266"/>
      <c r="J158" s="266"/>
      <c r="K158" s="266"/>
      <c r="L158" s="266"/>
      <c r="M158" s="266"/>
      <c r="N158" s="266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</row>
    <row r="159" spans="1:25">
      <c r="A159" s="266"/>
      <c r="B159" s="266"/>
      <c r="C159" s="142"/>
      <c r="D159" s="266"/>
      <c r="E159" s="266"/>
      <c r="F159" s="266"/>
      <c r="G159" s="142"/>
      <c r="H159" s="266"/>
      <c r="I159" s="266"/>
      <c r="J159" s="266"/>
      <c r="K159" s="266"/>
      <c r="L159" s="266"/>
      <c r="M159" s="266"/>
      <c r="N159" s="266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</row>
    <row r="160" spans="1:25">
      <c r="A160" s="266"/>
      <c r="B160" s="266"/>
      <c r="C160" s="142"/>
      <c r="D160" s="266"/>
      <c r="E160" s="266"/>
      <c r="F160" s="266"/>
      <c r="G160" s="142"/>
      <c r="H160" s="266"/>
      <c r="I160" s="266"/>
      <c r="J160" s="266"/>
      <c r="K160" s="266"/>
      <c r="L160" s="266"/>
      <c r="M160" s="266"/>
      <c r="N160" s="266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</row>
    <row r="161" spans="1:25">
      <c r="A161" s="266"/>
      <c r="B161" s="266"/>
      <c r="C161" s="142"/>
      <c r="D161" s="266"/>
      <c r="E161" s="266"/>
      <c r="F161" s="266"/>
      <c r="G161" s="142"/>
      <c r="H161" s="266"/>
      <c r="I161" s="266"/>
      <c r="J161" s="266"/>
      <c r="K161" s="266"/>
      <c r="L161" s="266"/>
      <c r="M161" s="266"/>
      <c r="N161" s="266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</row>
    <row r="162" spans="1:25">
      <c r="A162" s="266"/>
      <c r="B162" s="266"/>
      <c r="C162" s="142"/>
      <c r="D162" s="266"/>
      <c r="E162" s="266"/>
      <c r="F162" s="266"/>
      <c r="G162" s="142"/>
      <c r="H162" s="266"/>
      <c r="I162" s="266"/>
      <c r="J162" s="266"/>
      <c r="K162" s="266"/>
      <c r="L162" s="266"/>
      <c r="M162" s="266"/>
      <c r="N162" s="266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</row>
    <row r="163" spans="1:25">
      <c r="A163" s="266"/>
      <c r="B163" s="266"/>
      <c r="C163" s="142"/>
      <c r="D163" s="266"/>
      <c r="E163" s="266"/>
      <c r="F163" s="266"/>
      <c r="G163" s="142"/>
      <c r="H163" s="266"/>
      <c r="I163" s="266"/>
      <c r="J163" s="266"/>
      <c r="K163" s="266"/>
      <c r="L163" s="266"/>
      <c r="M163" s="266"/>
      <c r="N163" s="266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</row>
    <row r="164" spans="1:25">
      <c r="A164" s="266"/>
      <c r="B164" s="266"/>
      <c r="C164" s="142"/>
      <c r="D164" s="266"/>
      <c r="E164" s="266"/>
      <c r="F164" s="266"/>
      <c r="G164" s="142"/>
      <c r="H164" s="266"/>
      <c r="I164" s="266"/>
      <c r="J164" s="266"/>
      <c r="K164" s="266"/>
      <c r="L164" s="266"/>
      <c r="M164" s="266"/>
      <c r="N164" s="266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</row>
    <row r="165" spans="1:25">
      <c r="A165" s="266"/>
      <c r="B165" s="266"/>
      <c r="C165" s="142"/>
      <c r="D165" s="266"/>
      <c r="E165" s="266"/>
      <c r="F165" s="266"/>
      <c r="G165" s="142"/>
      <c r="H165" s="266"/>
      <c r="I165" s="266"/>
      <c r="J165" s="266"/>
      <c r="K165" s="266"/>
      <c r="L165" s="266"/>
      <c r="M165" s="266"/>
      <c r="N165" s="266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</row>
    <row r="166" spans="1:25">
      <c r="A166" s="266"/>
      <c r="B166" s="266"/>
      <c r="C166" s="142"/>
      <c r="D166" s="266"/>
      <c r="E166" s="266"/>
      <c r="F166" s="266"/>
      <c r="G166" s="142"/>
      <c r="H166" s="266"/>
      <c r="I166" s="266"/>
      <c r="J166" s="266"/>
      <c r="K166" s="266"/>
      <c r="L166" s="266"/>
      <c r="M166" s="266"/>
      <c r="N166" s="266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</row>
    <row r="167" spans="1:25">
      <c r="A167" s="266"/>
      <c r="B167" s="266"/>
      <c r="C167" s="142"/>
      <c r="D167" s="266"/>
      <c r="E167" s="266"/>
      <c r="F167" s="266"/>
      <c r="G167" s="142"/>
      <c r="H167" s="266"/>
      <c r="I167" s="266"/>
      <c r="J167" s="266"/>
      <c r="K167" s="266"/>
      <c r="L167" s="266"/>
      <c r="M167" s="266"/>
      <c r="N167" s="266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</row>
    <row r="168" spans="1:25">
      <c r="A168" s="266"/>
      <c r="B168" s="266"/>
      <c r="C168" s="142"/>
      <c r="D168" s="266"/>
      <c r="E168" s="266"/>
      <c r="F168" s="266"/>
      <c r="G168" s="142"/>
      <c r="H168" s="266"/>
      <c r="I168" s="266"/>
      <c r="J168" s="266"/>
      <c r="K168" s="266"/>
      <c r="L168" s="266"/>
      <c r="M168" s="266"/>
      <c r="N168" s="266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</row>
    <row r="169" spans="1:25">
      <c r="A169" s="266"/>
      <c r="B169" s="266"/>
      <c r="C169" s="142"/>
      <c r="D169" s="266"/>
      <c r="E169" s="266"/>
      <c r="F169" s="266"/>
      <c r="G169" s="142"/>
      <c r="H169" s="266"/>
      <c r="I169" s="266"/>
      <c r="J169" s="266"/>
      <c r="K169" s="266"/>
      <c r="L169" s="266"/>
      <c r="M169" s="266"/>
      <c r="N169" s="266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</row>
    <row r="170" spans="1:25">
      <c r="A170" s="266"/>
      <c r="B170" s="266"/>
      <c r="C170" s="142"/>
      <c r="D170" s="266"/>
      <c r="E170" s="266"/>
      <c r="F170" s="266"/>
      <c r="G170" s="142"/>
      <c r="H170" s="266"/>
      <c r="I170" s="266"/>
      <c r="J170" s="266"/>
      <c r="K170" s="266"/>
      <c r="L170" s="266"/>
      <c r="M170" s="266"/>
      <c r="N170" s="266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</row>
    <row r="171" spans="1:25">
      <c r="A171" s="266"/>
      <c r="B171" s="266"/>
      <c r="C171" s="142"/>
      <c r="D171" s="266"/>
      <c r="E171" s="266"/>
      <c r="F171" s="266"/>
      <c r="G171" s="142"/>
      <c r="H171" s="266"/>
      <c r="I171" s="266"/>
      <c r="J171" s="266"/>
      <c r="K171" s="266"/>
      <c r="L171" s="266"/>
      <c r="M171" s="266"/>
      <c r="N171" s="266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</row>
    <row r="172" spans="1:25">
      <c r="A172" s="266"/>
      <c r="B172" s="266"/>
      <c r="C172" s="142"/>
      <c r="D172" s="266"/>
      <c r="E172" s="266"/>
      <c r="F172" s="266"/>
      <c r="G172" s="142"/>
      <c r="H172" s="266"/>
      <c r="I172" s="266"/>
      <c r="J172" s="266"/>
      <c r="K172" s="266"/>
      <c r="L172" s="266"/>
      <c r="M172" s="266"/>
      <c r="N172" s="266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</row>
    <row r="173" spans="1:25">
      <c r="A173" s="266"/>
      <c r="B173" s="266"/>
      <c r="C173" s="142"/>
      <c r="D173" s="266"/>
      <c r="E173" s="266"/>
      <c r="F173" s="266"/>
      <c r="G173" s="142"/>
      <c r="H173" s="266"/>
      <c r="I173" s="266"/>
      <c r="J173" s="266"/>
      <c r="K173" s="266"/>
      <c r="L173" s="266"/>
      <c r="M173" s="266"/>
      <c r="N173" s="266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</row>
    <row r="174" spans="1:25">
      <c r="A174" s="266"/>
      <c r="B174" s="266"/>
      <c r="C174" s="142"/>
      <c r="D174" s="266"/>
      <c r="E174" s="266"/>
      <c r="F174" s="266"/>
      <c r="G174" s="142"/>
      <c r="H174" s="266"/>
      <c r="I174" s="266"/>
      <c r="J174" s="266"/>
      <c r="K174" s="266"/>
      <c r="L174" s="266"/>
      <c r="M174" s="266"/>
      <c r="N174" s="266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</row>
    <row r="175" spans="1:25">
      <c r="A175" s="266"/>
      <c r="B175" s="266"/>
      <c r="C175" s="142"/>
      <c r="D175" s="266"/>
      <c r="E175" s="266"/>
      <c r="F175" s="266"/>
      <c r="G175" s="142"/>
      <c r="H175" s="266"/>
      <c r="I175" s="266"/>
      <c r="J175" s="266"/>
      <c r="K175" s="266"/>
      <c r="L175" s="266"/>
      <c r="M175" s="266"/>
      <c r="N175" s="266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</row>
    <row r="176" spans="1:25">
      <c r="A176" s="266"/>
      <c r="B176" s="266"/>
      <c r="C176" s="142"/>
      <c r="D176" s="266"/>
      <c r="E176" s="266"/>
      <c r="F176" s="266"/>
      <c r="G176" s="142"/>
      <c r="H176" s="266"/>
      <c r="I176" s="266"/>
      <c r="J176" s="266"/>
      <c r="K176" s="266"/>
      <c r="L176" s="266"/>
      <c r="M176" s="266"/>
      <c r="N176" s="266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</row>
    <row r="177" spans="1:25">
      <c r="A177" s="266"/>
      <c r="B177" s="266"/>
      <c r="C177" s="142"/>
      <c r="D177" s="266"/>
      <c r="E177" s="266"/>
      <c r="F177" s="266"/>
      <c r="G177" s="142"/>
      <c r="H177" s="266"/>
      <c r="I177" s="266"/>
      <c r="J177" s="266"/>
      <c r="K177" s="266"/>
      <c r="L177" s="266"/>
      <c r="M177" s="266"/>
      <c r="N177" s="266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</row>
    <row r="178" spans="1:25">
      <c r="A178" s="266"/>
      <c r="B178" s="266"/>
      <c r="C178" s="142"/>
      <c r="D178" s="266"/>
      <c r="E178" s="266"/>
      <c r="F178" s="266"/>
      <c r="G178" s="142"/>
      <c r="H178" s="266"/>
      <c r="I178" s="266"/>
      <c r="J178" s="266"/>
      <c r="K178" s="266"/>
      <c r="L178" s="266"/>
      <c r="M178" s="266"/>
      <c r="N178" s="266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</row>
    <row r="179" spans="1:25">
      <c r="A179" s="266"/>
      <c r="B179" s="266"/>
      <c r="C179" s="142"/>
      <c r="D179" s="266"/>
      <c r="E179" s="266"/>
      <c r="F179" s="266"/>
      <c r="G179" s="142"/>
      <c r="H179" s="266"/>
      <c r="I179" s="266"/>
      <c r="J179" s="266"/>
      <c r="K179" s="266"/>
      <c r="L179" s="266"/>
      <c r="M179" s="266"/>
      <c r="N179" s="266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</row>
    <row r="180" spans="1:25">
      <c r="A180" s="266"/>
      <c r="B180" s="266"/>
      <c r="C180" s="142"/>
      <c r="D180" s="266"/>
      <c r="E180" s="266"/>
      <c r="F180" s="266"/>
      <c r="G180" s="142"/>
      <c r="H180" s="266"/>
      <c r="I180" s="266"/>
      <c r="J180" s="266"/>
      <c r="K180" s="266"/>
      <c r="L180" s="266"/>
      <c r="M180" s="266"/>
      <c r="N180" s="266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</row>
    <row r="181" spans="1:25">
      <c r="A181" s="266"/>
      <c r="B181" s="266"/>
      <c r="C181" s="142"/>
      <c r="D181" s="266"/>
      <c r="E181" s="266"/>
      <c r="F181" s="266"/>
      <c r="G181" s="142"/>
      <c r="H181" s="266"/>
      <c r="I181" s="266"/>
      <c r="J181" s="266"/>
      <c r="K181" s="266"/>
      <c r="L181" s="266"/>
      <c r="M181" s="266"/>
      <c r="N181" s="266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</row>
    <row r="182" spans="1:25">
      <c r="A182" s="266"/>
      <c r="B182" s="266"/>
      <c r="C182" s="142"/>
      <c r="D182" s="266"/>
      <c r="E182" s="266"/>
      <c r="F182" s="266"/>
      <c r="G182" s="142"/>
      <c r="H182" s="266"/>
      <c r="I182" s="266"/>
      <c r="J182" s="266"/>
      <c r="K182" s="266"/>
      <c r="L182" s="266"/>
      <c r="M182" s="266"/>
      <c r="N182" s="266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</row>
    <row r="183" spans="1:25">
      <c r="A183" s="266"/>
      <c r="B183" s="266"/>
      <c r="C183" s="142"/>
      <c r="D183" s="266"/>
      <c r="E183" s="266"/>
      <c r="F183" s="266"/>
      <c r="G183" s="142"/>
      <c r="H183" s="266"/>
      <c r="I183" s="266"/>
      <c r="J183" s="266"/>
      <c r="K183" s="266"/>
      <c r="L183" s="266"/>
      <c r="M183" s="266"/>
      <c r="N183" s="266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</row>
    <row r="184" spans="1:25">
      <c r="A184" s="266"/>
      <c r="B184" s="266"/>
      <c r="C184" s="142"/>
      <c r="D184" s="266"/>
      <c r="E184" s="266"/>
      <c r="F184" s="266"/>
      <c r="G184" s="142"/>
      <c r="H184" s="266"/>
      <c r="I184" s="266"/>
      <c r="J184" s="266"/>
      <c r="K184" s="266"/>
      <c r="L184" s="266"/>
      <c r="M184" s="266"/>
      <c r="N184" s="266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</row>
    <row r="185" spans="1:25">
      <c r="A185" s="266"/>
      <c r="B185" s="266"/>
      <c r="C185" s="142"/>
      <c r="D185" s="266"/>
      <c r="E185" s="266"/>
      <c r="F185" s="266"/>
      <c r="G185" s="142"/>
      <c r="H185" s="266"/>
      <c r="I185" s="266"/>
      <c r="J185" s="266"/>
      <c r="K185" s="266"/>
      <c r="L185" s="266"/>
      <c r="M185" s="266"/>
      <c r="N185" s="266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</row>
    <row r="186" spans="1:25">
      <c r="A186" s="266"/>
      <c r="B186" s="266"/>
      <c r="C186" s="142"/>
      <c r="D186" s="266"/>
      <c r="E186" s="266"/>
      <c r="F186" s="266"/>
      <c r="G186" s="142"/>
      <c r="H186" s="266"/>
      <c r="I186" s="266"/>
      <c r="J186" s="266"/>
      <c r="K186" s="266"/>
      <c r="L186" s="266"/>
      <c r="M186" s="266"/>
      <c r="N186" s="266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</row>
    <row r="187" spans="1:25">
      <c r="A187" s="266"/>
      <c r="B187" s="266"/>
      <c r="C187" s="142"/>
      <c r="D187" s="266"/>
      <c r="E187" s="266"/>
      <c r="F187" s="266"/>
      <c r="G187" s="142"/>
      <c r="H187" s="266"/>
      <c r="I187" s="266"/>
      <c r="J187" s="266"/>
      <c r="K187" s="266"/>
      <c r="L187" s="266"/>
      <c r="M187" s="266"/>
      <c r="N187" s="266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</row>
    <row r="188" spans="1:25">
      <c r="A188" s="266"/>
      <c r="B188" s="266"/>
      <c r="C188" s="142"/>
      <c r="D188" s="266"/>
      <c r="E188" s="266"/>
      <c r="F188" s="266"/>
      <c r="G188" s="142"/>
      <c r="H188" s="266"/>
      <c r="I188" s="266"/>
      <c r="J188" s="266"/>
      <c r="K188" s="266"/>
      <c r="L188" s="266"/>
      <c r="M188" s="266"/>
      <c r="N188" s="266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</row>
    <row r="189" spans="1:25">
      <c r="A189" s="266"/>
      <c r="B189" s="266"/>
      <c r="C189" s="142"/>
      <c r="D189" s="266"/>
      <c r="E189" s="266"/>
      <c r="F189" s="266"/>
      <c r="G189" s="142"/>
      <c r="H189" s="266"/>
      <c r="I189" s="266"/>
      <c r="J189" s="266"/>
      <c r="K189" s="266"/>
      <c r="L189" s="266"/>
      <c r="M189" s="266"/>
      <c r="N189" s="266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</row>
    <row r="190" spans="1:25">
      <c r="A190" s="266"/>
      <c r="B190" s="266"/>
      <c r="C190" s="142"/>
      <c r="D190" s="266"/>
      <c r="E190" s="266"/>
      <c r="F190" s="266"/>
      <c r="G190" s="142"/>
      <c r="H190" s="266"/>
      <c r="I190" s="266"/>
      <c r="J190" s="266"/>
      <c r="K190" s="266"/>
      <c r="L190" s="266"/>
      <c r="M190" s="266"/>
      <c r="N190" s="266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</row>
    <row r="191" spans="1:25">
      <c r="A191" s="266"/>
      <c r="B191" s="266"/>
      <c r="C191" s="142"/>
      <c r="D191" s="266"/>
      <c r="E191" s="266"/>
      <c r="F191" s="266"/>
      <c r="G191" s="142"/>
      <c r="H191" s="266"/>
      <c r="I191" s="266"/>
      <c r="J191" s="266"/>
      <c r="K191" s="266"/>
      <c r="L191" s="266"/>
      <c r="M191" s="266"/>
      <c r="N191" s="266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</row>
    <row r="192" spans="1:25">
      <c r="A192" s="266"/>
      <c r="B192" s="266"/>
      <c r="C192" s="142"/>
      <c r="D192" s="266"/>
      <c r="E192" s="266"/>
      <c r="F192" s="266"/>
      <c r="G192" s="142"/>
      <c r="H192" s="266"/>
      <c r="I192" s="266"/>
      <c r="J192" s="266"/>
      <c r="K192" s="266"/>
      <c r="L192" s="266"/>
      <c r="M192" s="266"/>
      <c r="N192" s="266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</row>
    <row r="193" spans="1:25">
      <c r="A193" s="266"/>
      <c r="B193" s="266"/>
      <c r="C193" s="142"/>
      <c r="D193" s="266"/>
      <c r="E193" s="266"/>
      <c r="F193" s="266"/>
      <c r="G193" s="142"/>
      <c r="H193" s="266"/>
      <c r="I193" s="266"/>
      <c r="J193" s="266"/>
      <c r="K193" s="266"/>
      <c r="L193" s="266"/>
      <c r="M193" s="266"/>
      <c r="N193" s="266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</row>
    <row r="194" spans="1:25">
      <c r="A194" s="266"/>
      <c r="B194" s="266"/>
      <c r="C194" s="142"/>
      <c r="D194" s="266"/>
      <c r="E194" s="266"/>
      <c r="F194" s="266"/>
      <c r="G194" s="142"/>
      <c r="H194" s="266"/>
      <c r="I194" s="266"/>
      <c r="J194" s="266"/>
      <c r="K194" s="266"/>
      <c r="L194" s="266"/>
      <c r="M194" s="266"/>
      <c r="N194" s="266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</row>
    <row r="195" spans="1:25">
      <c r="A195" s="266"/>
      <c r="B195" s="266"/>
      <c r="C195" s="142"/>
      <c r="D195" s="266"/>
      <c r="E195" s="266"/>
      <c r="F195" s="266"/>
      <c r="G195" s="142"/>
      <c r="H195" s="266"/>
      <c r="I195" s="266"/>
      <c r="J195" s="266"/>
      <c r="K195" s="266"/>
      <c r="L195" s="266"/>
      <c r="M195" s="266"/>
      <c r="N195" s="266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</row>
    <row r="196" spans="1:25">
      <c r="A196" s="266"/>
      <c r="B196" s="266"/>
      <c r="C196" s="142"/>
      <c r="D196" s="266"/>
      <c r="E196" s="266"/>
      <c r="F196" s="266"/>
      <c r="G196" s="142"/>
      <c r="H196" s="266"/>
      <c r="I196" s="266"/>
      <c r="J196" s="266"/>
      <c r="K196" s="266"/>
      <c r="L196" s="266"/>
      <c r="M196" s="266"/>
      <c r="N196" s="266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</row>
    <row r="197" spans="1:25">
      <c r="A197" s="266"/>
      <c r="B197" s="266"/>
      <c r="C197" s="142"/>
      <c r="D197" s="266"/>
      <c r="E197" s="266"/>
      <c r="F197" s="266"/>
      <c r="G197" s="142"/>
      <c r="H197" s="266"/>
      <c r="I197" s="266"/>
      <c r="J197" s="266"/>
      <c r="K197" s="266"/>
      <c r="L197" s="266"/>
      <c r="M197" s="266"/>
      <c r="N197" s="266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</row>
    <row r="198" spans="1:25">
      <c r="A198" s="266"/>
      <c r="B198" s="266"/>
      <c r="C198" s="142"/>
      <c r="D198" s="266"/>
      <c r="E198" s="266"/>
      <c r="F198" s="266"/>
      <c r="G198" s="142"/>
      <c r="H198" s="266"/>
      <c r="I198" s="266"/>
      <c r="J198" s="266"/>
      <c r="K198" s="266"/>
      <c r="L198" s="266"/>
      <c r="M198" s="266"/>
      <c r="N198" s="266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</row>
    <row r="199" spans="1:25">
      <c r="A199" s="266"/>
      <c r="B199" s="266"/>
      <c r="C199" s="142"/>
      <c r="D199" s="266"/>
      <c r="E199" s="266"/>
      <c r="F199" s="266"/>
      <c r="G199" s="142"/>
      <c r="H199" s="266"/>
      <c r="I199" s="266"/>
      <c r="J199" s="266"/>
      <c r="K199" s="266"/>
      <c r="L199" s="266"/>
      <c r="M199" s="266"/>
      <c r="N199" s="266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</row>
    <row r="200" spans="1:25">
      <c r="A200" s="266"/>
      <c r="B200" s="266"/>
      <c r="C200" s="142"/>
      <c r="D200" s="266"/>
      <c r="E200" s="266"/>
      <c r="F200" s="266"/>
      <c r="G200" s="142"/>
      <c r="H200" s="266"/>
      <c r="I200" s="266"/>
      <c r="J200" s="266"/>
      <c r="K200" s="266"/>
      <c r="L200" s="266"/>
      <c r="M200" s="266"/>
      <c r="N200" s="266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</row>
    <row r="201" spans="1:25">
      <c r="A201" s="266"/>
      <c r="B201" s="266"/>
      <c r="C201" s="142"/>
      <c r="D201" s="266"/>
      <c r="E201" s="266"/>
      <c r="F201" s="266"/>
      <c r="G201" s="142"/>
      <c r="H201" s="266"/>
      <c r="I201" s="266"/>
      <c r="J201" s="266"/>
      <c r="K201" s="266"/>
      <c r="L201" s="266"/>
      <c r="M201" s="266"/>
      <c r="N201" s="266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</row>
    <row r="202" spans="1:25">
      <c r="A202" s="266"/>
      <c r="B202" s="266"/>
      <c r="C202" s="142"/>
      <c r="D202" s="266"/>
      <c r="E202" s="266"/>
      <c r="F202" s="266"/>
      <c r="G202" s="142"/>
      <c r="H202" s="266"/>
      <c r="I202" s="266"/>
      <c r="J202" s="266"/>
      <c r="K202" s="266"/>
      <c r="L202" s="266"/>
      <c r="M202" s="266"/>
      <c r="N202" s="266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</row>
    <row r="203" spans="1:25">
      <c r="A203" s="266"/>
      <c r="B203" s="266"/>
      <c r="C203" s="142"/>
      <c r="D203" s="266"/>
      <c r="E203" s="266"/>
      <c r="F203" s="266"/>
      <c r="G203" s="142"/>
      <c r="H203" s="266"/>
      <c r="I203" s="266"/>
      <c r="J203" s="266"/>
      <c r="K203" s="266"/>
      <c r="L203" s="266"/>
      <c r="M203" s="266"/>
      <c r="N203" s="266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</row>
    <row r="204" spans="1:25">
      <c r="A204" s="266"/>
      <c r="B204" s="266"/>
      <c r="C204" s="142"/>
      <c r="D204" s="266"/>
      <c r="E204" s="266"/>
      <c r="F204" s="266"/>
      <c r="G204" s="142"/>
      <c r="H204" s="266"/>
      <c r="I204" s="266"/>
      <c r="J204" s="266"/>
      <c r="K204" s="266"/>
      <c r="L204" s="266"/>
      <c r="M204" s="266"/>
      <c r="N204" s="266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</row>
    <row r="205" spans="1:25">
      <c r="A205" s="266"/>
      <c r="B205" s="266"/>
      <c r="C205" s="142"/>
      <c r="D205" s="266"/>
      <c r="E205" s="266"/>
      <c r="F205" s="266"/>
      <c r="G205" s="142"/>
      <c r="H205" s="266"/>
      <c r="I205" s="266"/>
      <c r="J205" s="266"/>
      <c r="K205" s="266"/>
      <c r="L205" s="266"/>
      <c r="M205" s="266"/>
      <c r="N205" s="266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</row>
    <row r="206" spans="1:25">
      <c r="A206" s="266"/>
      <c r="B206" s="266"/>
      <c r="C206" s="142"/>
      <c r="D206" s="266"/>
      <c r="E206" s="266"/>
      <c r="F206" s="266"/>
      <c r="G206" s="142"/>
      <c r="H206" s="266"/>
      <c r="I206" s="266"/>
      <c r="J206" s="266"/>
      <c r="K206" s="266"/>
      <c r="L206" s="266"/>
      <c r="M206" s="266"/>
      <c r="N206" s="266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</row>
    <row r="207" spans="1:25">
      <c r="A207" s="266"/>
      <c r="B207" s="266"/>
      <c r="C207" s="142"/>
      <c r="D207" s="266"/>
      <c r="E207" s="266"/>
      <c r="F207" s="266"/>
      <c r="G207" s="142"/>
      <c r="H207" s="266"/>
      <c r="I207" s="266"/>
      <c r="J207" s="266"/>
      <c r="K207" s="266"/>
      <c r="L207" s="266"/>
      <c r="M207" s="266"/>
      <c r="N207" s="266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</row>
    <row r="208" spans="1:25">
      <c r="A208" s="266"/>
      <c r="B208" s="266"/>
      <c r="C208" s="142"/>
      <c r="D208" s="266"/>
      <c r="E208" s="266"/>
      <c r="F208" s="266"/>
      <c r="G208" s="142"/>
      <c r="H208" s="266"/>
      <c r="I208" s="266"/>
      <c r="J208" s="266"/>
      <c r="K208" s="266"/>
      <c r="L208" s="266"/>
      <c r="M208" s="266"/>
      <c r="N208" s="266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</row>
    <row r="209" spans="1:25">
      <c r="A209" s="266"/>
      <c r="B209" s="266"/>
      <c r="C209" s="142"/>
      <c r="D209" s="266"/>
      <c r="E209" s="266"/>
      <c r="F209" s="266"/>
      <c r="G209" s="142"/>
      <c r="H209" s="266"/>
      <c r="I209" s="266"/>
      <c r="J209" s="266"/>
      <c r="K209" s="266"/>
      <c r="L209" s="266"/>
      <c r="M209" s="266"/>
      <c r="N209" s="266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</row>
    <row r="210" spans="1:25">
      <c r="A210" s="266"/>
      <c r="B210" s="266"/>
      <c r="C210" s="142"/>
      <c r="D210" s="266"/>
      <c r="E210" s="266"/>
      <c r="F210" s="266"/>
      <c r="G210" s="142"/>
      <c r="H210" s="266"/>
      <c r="I210" s="266"/>
      <c r="J210" s="266"/>
      <c r="K210" s="266"/>
      <c r="L210" s="266"/>
      <c r="M210" s="266"/>
      <c r="N210" s="266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</row>
    <row r="211" spans="1:25">
      <c r="A211" s="266"/>
      <c r="B211" s="266"/>
      <c r="C211" s="142"/>
      <c r="D211" s="266"/>
      <c r="E211" s="266"/>
      <c r="F211" s="266"/>
      <c r="G211" s="142"/>
      <c r="H211" s="266"/>
      <c r="I211" s="266"/>
      <c r="J211" s="266"/>
      <c r="K211" s="266"/>
      <c r="L211" s="266"/>
      <c r="M211" s="266"/>
      <c r="N211" s="266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</row>
    <row r="212" spans="1:25">
      <c r="A212" s="266"/>
      <c r="B212" s="266"/>
      <c r="C212" s="142"/>
      <c r="D212" s="266"/>
      <c r="E212" s="266"/>
      <c r="F212" s="266"/>
      <c r="G212" s="142"/>
      <c r="H212" s="266"/>
      <c r="I212" s="266"/>
      <c r="J212" s="266"/>
      <c r="K212" s="266"/>
      <c r="L212" s="266"/>
      <c r="M212" s="266"/>
      <c r="N212" s="266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</row>
    <row r="213" spans="1:25">
      <c r="A213" s="266"/>
      <c r="B213" s="266"/>
      <c r="C213" s="142"/>
      <c r="D213" s="266"/>
      <c r="E213" s="266"/>
      <c r="F213" s="266"/>
      <c r="G213" s="142"/>
      <c r="H213" s="266"/>
      <c r="I213" s="266"/>
      <c r="J213" s="266"/>
      <c r="K213" s="266"/>
      <c r="L213" s="266"/>
      <c r="M213" s="266"/>
      <c r="N213" s="266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</row>
    <row r="214" spans="1:25">
      <c r="A214" s="266"/>
      <c r="B214" s="266"/>
      <c r="C214" s="142"/>
      <c r="D214" s="266"/>
      <c r="E214" s="266"/>
      <c r="F214" s="266"/>
      <c r="G214" s="142"/>
      <c r="H214" s="266"/>
      <c r="I214" s="266"/>
      <c r="J214" s="266"/>
      <c r="K214" s="266"/>
      <c r="L214" s="266"/>
      <c r="M214" s="266"/>
      <c r="N214" s="266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</row>
    <row r="215" spans="1:25">
      <c r="A215" s="266"/>
      <c r="B215" s="266"/>
      <c r="C215" s="142"/>
      <c r="D215" s="266"/>
      <c r="E215" s="266"/>
      <c r="F215" s="266"/>
      <c r="G215" s="142"/>
      <c r="H215" s="266"/>
      <c r="I215" s="266"/>
      <c r="J215" s="266"/>
      <c r="K215" s="266"/>
      <c r="L215" s="266"/>
      <c r="M215" s="266"/>
      <c r="N215" s="266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</row>
    <row r="216" spans="1:25">
      <c r="A216" s="266"/>
      <c r="B216" s="266"/>
      <c r="C216" s="142"/>
      <c r="D216" s="266"/>
      <c r="E216" s="266"/>
      <c r="F216" s="266"/>
      <c r="G216" s="142"/>
      <c r="H216" s="266"/>
      <c r="I216" s="266"/>
      <c r="J216" s="266"/>
      <c r="K216" s="266"/>
      <c r="L216" s="266"/>
      <c r="M216" s="266"/>
      <c r="N216" s="266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</row>
    <row r="217" spans="1:25">
      <c r="A217" s="266"/>
      <c r="B217" s="266"/>
      <c r="C217" s="142"/>
      <c r="D217" s="266"/>
      <c r="E217" s="266"/>
      <c r="F217" s="266"/>
      <c r="G217" s="142"/>
      <c r="H217" s="266"/>
      <c r="I217" s="266"/>
      <c r="J217" s="266"/>
      <c r="K217" s="266"/>
      <c r="L217" s="266"/>
      <c r="M217" s="266"/>
      <c r="N217" s="266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</row>
    <row r="218" spans="1:25">
      <c r="A218" s="266"/>
      <c r="B218" s="266"/>
      <c r="C218" s="142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6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</row>
    <row r="219" spans="1:25">
      <c r="A219" s="266"/>
      <c r="B219" s="266"/>
      <c r="C219" s="142"/>
      <c r="D219" s="266"/>
      <c r="E219" s="266"/>
      <c r="F219" s="266"/>
      <c r="G219" s="266"/>
      <c r="H219" s="266"/>
      <c r="I219" s="266"/>
      <c r="J219" s="266"/>
      <c r="K219" s="266"/>
      <c r="L219" s="266"/>
      <c r="M219" s="266"/>
      <c r="N219" s="266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</row>
    <row r="220" spans="1:25">
      <c r="A220" s="266"/>
      <c r="B220" s="266"/>
      <c r="C220" s="142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</row>
    <row r="221" spans="1:25">
      <c r="A221" s="266"/>
      <c r="B221" s="266"/>
      <c r="C221" s="142"/>
      <c r="D221" s="266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</row>
    <row r="222" spans="1:25">
      <c r="A222" s="266"/>
      <c r="B222" s="266"/>
      <c r="C222" s="142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</row>
    <row r="223" spans="1:25">
      <c r="A223" s="266"/>
      <c r="B223" s="266"/>
      <c r="C223" s="142"/>
      <c r="D223" s="266"/>
      <c r="E223" s="266"/>
      <c r="F223" s="266"/>
      <c r="G223" s="266"/>
      <c r="H223" s="266"/>
      <c r="I223" s="266"/>
      <c r="J223" s="266"/>
      <c r="K223" s="266"/>
      <c r="L223" s="266"/>
      <c r="M223" s="266"/>
      <c r="N223" s="266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</row>
    <row r="224" spans="1:25">
      <c r="A224" s="266"/>
      <c r="B224" s="266"/>
      <c r="C224" s="142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</row>
    <row r="225" spans="1:25">
      <c r="A225" s="266"/>
      <c r="B225" s="266"/>
      <c r="C225" s="142"/>
      <c r="D225" s="266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</row>
    <row r="226" spans="1:25">
      <c r="A226" s="266"/>
      <c r="B226" s="266"/>
      <c r="C226" s="142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6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</row>
    <row r="227" spans="1:25">
      <c r="A227" s="266"/>
      <c r="B227" s="266"/>
      <c r="C227" s="142"/>
      <c r="D227" s="266"/>
      <c r="E227" s="266"/>
      <c r="F227" s="266"/>
      <c r="G227" s="266"/>
      <c r="H227" s="266"/>
      <c r="I227" s="266"/>
      <c r="J227" s="266"/>
      <c r="K227" s="266"/>
      <c r="L227" s="266"/>
      <c r="M227" s="266"/>
      <c r="N227" s="266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</row>
    <row r="228" spans="1:25">
      <c r="A228" s="266"/>
      <c r="B228" s="266"/>
      <c r="C228" s="142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</row>
    <row r="229" spans="1:25">
      <c r="C229" s="142"/>
    </row>
    <row r="230" spans="1:25">
      <c r="C230" s="142"/>
    </row>
    <row r="231" spans="1:25">
      <c r="C231" s="142"/>
    </row>
    <row r="232" spans="1:25">
      <c r="C232" s="142"/>
    </row>
    <row r="233" spans="1:25">
      <c r="C233" s="142"/>
    </row>
    <row r="234" spans="1:25">
      <c r="C234" s="142"/>
    </row>
    <row r="235" spans="1:25">
      <c r="C235" s="142"/>
    </row>
    <row r="236" spans="1:25">
      <c r="C236" s="142"/>
    </row>
    <row r="237" spans="1:25">
      <c r="C237" s="142"/>
    </row>
    <row r="238" spans="1:25">
      <c r="C238" s="142"/>
    </row>
    <row r="239" spans="1:25">
      <c r="C239" s="142"/>
    </row>
    <row r="240" spans="1:25">
      <c r="C240" s="142"/>
    </row>
    <row r="241" spans="3:3">
      <c r="C241" s="142"/>
    </row>
    <row r="242" spans="3:3">
      <c r="C242" s="142"/>
    </row>
    <row r="243" spans="3:3">
      <c r="C243" s="142"/>
    </row>
    <row r="244" spans="3:3">
      <c r="C244" s="142"/>
    </row>
    <row r="245" spans="3:3">
      <c r="C245" s="142"/>
    </row>
    <row r="246" spans="3:3">
      <c r="C246" s="143"/>
    </row>
    <row r="247" spans="3:3">
      <c r="C247" s="143"/>
    </row>
    <row r="248" spans="3:3">
      <c r="C248" s="143"/>
    </row>
    <row r="249" spans="3:3">
      <c r="C249" s="143"/>
    </row>
    <row r="250" spans="3:3">
      <c r="C250" s="143"/>
    </row>
    <row r="251" spans="3:3">
      <c r="C251" s="143"/>
    </row>
    <row r="252" spans="3:3">
      <c r="C252" s="143"/>
    </row>
    <row r="253" spans="3:3">
      <c r="C253" s="143"/>
    </row>
    <row r="254" spans="3:3">
      <c r="C254" s="143"/>
    </row>
    <row r="255" spans="3:3">
      <c r="C255" s="143"/>
    </row>
    <row r="256" spans="3:3">
      <c r="C256" s="143"/>
    </row>
    <row r="257" spans="3:3">
      <c r="C257" s="143"/>
    </row>
    <row r="258" spans="3:3">
      <c r="C258" s="143"/>
    </row>
    <row r="259" spans="3:3">
      <c r="C259" s="143"/>
    </row>
    <row r="260" spans="3:3">
      <c r="C260" s="143"/>
    </row>
    <row r="261" spans="3:3">
      <c r="C261" s="143"/>
    </row>
    <row r="262" spans="3:3">
      <c r="C262" s="143"/>
    </row>
    <row r="263" spans="3:3">
      <c r="C263" s="143"/>
    </row>
    <row r="264" spans="3:3">
      <c r="C264" s="143"/>
    </row>
    <row r="265" spans="3:3">
      <c r="C265" s="143"/>
    </row>
    <row r="266" spans="3:3">
      <c r="C266" s="143"/>
    </row>
    <row r="267" spans="3:3">
      <c r="C267" s="143"/>
    </row>
    <row r="268" spans="3:3">
      <c r="C268" s="143"/>
    </row>
    <row r="269" spans="3:3">
      <c r="C269" s="143"/>
    </row>
    <row r="270" spans="3:3">
      <c r="C270" s="143"/>
    </row>
    <row r="271" spans="3:3">
      <c r="C271" s="143"/>
    </row>
    <row r="272" spans="3:3">
      <c r="C272" s="143"/>
    </row>
    <row r="273" spans="3:3">
      <c r="C273" s="143"/>
    </row>
    <row r="274" spans="3:3">
      <c r="C274" s="143"/>
    </row>
    <row r="275" spans="3:3">
      <c r="C275" s="143"/>
    </row>
    <row r="276" spans="3:3">
      <c r="C276" s="143"/>
    </row>
    <row r="277" spans="3:3">
      <c r="C277" s="143"/>
    </row>
    <row r="278" spans="3:3">
      <c r="C278" s="143"/>
    </row>
    <row r="279" spans="3:3">
      <c r="C279" s="143"/>
    </row>
    <row r="280" spans="3:3">
      <c r="C280" s="143"/>
    </row>
    <row r="281" spans="3:3">
      <c r="C281" s="143"/>
    </row>
    <row r="282" spans="3:3">
      <c r="C282" s="143"/>
    </row>
    <row r="283" spans="3:3">
      <c r="C283" s="143"/>
    </row>
    <row r="284" spans="3:3">
      <c r="C284" s="143"/>
    </row>
    <row r="285" spans="3:3">
      <c r="C285" s="143"/>
    </row>
    <row r="286" spans="3:3">
      <c r="C286" s="143"/>
    </row>
    <row r="287" spans="3:3">
      <c r="C287" s="143"/>
    </row>
    <row r="288" spans="3:3">
      <c r="C288" s="143"/>
    </row>
    <row r="289" spans="3:3">
      <c r="C289" s="143"/>
    </row>
    <row r="290" spans="3:3">
      <c r="C290" s="143"/>
    </row>
    <row r="291" spans="3:3">
      <c r="C291" s="143"/>
    </row>
    <row r="292" spans="3:3">
      <c r="C292" s="143"/>
    </row>
    <row r="293" spans="3:3">
      <c r="C293" s="143"/>
    </row>
    <row r="294" spans="3:3">
      <c r="C294" s="143"/>
    </row>
    <row r="295" spans="3:3">
      <c r="C295" s="143"/>
    </row>
    <row r="296" spans="3:3">
      <c r="C296" s="143"/>
    </row>
    <row r="297" spans="3:3">
      <c r="C297" s="143"/>
    </row>
    <row r="298" spans="3:3">
      <c r="C298" s="143"/>
    </row>
    <row r="299" spans="3:3">
      <c r="C299" s="143"/>
    </row>
    <row r="300" spans="3:3">
      <c r="C300" s="143"/>
    </row>
    <row r="301" spans="3:3">
      <c r="C301" s="143"/>
    </row>
    <row r="302" spans="3:3">
      <c r="C302" s="143"/>
    </row>
    <row r="303" spans="3:3">
      <c r="C303" s="143"/>
    </row>
    <row r="304" spans="3:3">
      <c r="C304" s="143"/>
    </row>
    <row r="305" spans="3:3">
      <c r="C305" s="143"/>
    </row>
    <row r="306" spans="3:3">
      <c r="C306" s="143"/>
    </row>
    <row r="307" spans="3:3">
      <c r="C307" s="143"/>
    </row>
    <row r="308" spans="3:3">
      <c r="C308" s="143"/>
    </row>
    <row r="309" spans="3:3">
      <c r="C309" s="143"/>
    </row>
    <row r="310" spans="3:3">
      <c r="C310" s="143"/>
    </row>
    <row r="311" spans="3:3">
      <c r="C311" s="143"/>
    </row>
    <row r="312" spans="3:3">
      <c r="C312" s="143"/>
    </row>
    <row r="313" spans="3:3">
      <c r="C313" s="143"/>
    </row>
    <row r="314" spans="3:3">
      <c r="C314" s="143"/>
    </row>
    <row r="315" spans="3:3">
      <c r="C315" s="143"/>
    </row>
    <row r="316" spans="3:3">
      <c r="C316" s="143"/>
    </row>
    <row r="317" spans="3:3">
      <c r="C317" s="143"/>
    </row>
    <row r="318" spans="3:3">
      <c r="C318" s="143"/>
    </row>
    <row r="319" spans="3:3">
      <c r="C319" s="143"/>
    </row>
    <row r="320" spans="3:3">
      <c r="C320" s="143"/>
    </row>
    <row r="321" spans="3:3">
      <c r="C321" s="143"/>
    </row>
    <row r="322" spans="3:3">
      <c r="C322" s="143"/>
    </row>
    <row r="323" spans="3:3">
      <c r="C323" s="143"/>
    </row>
    <row r="324" spans="3:3">
      <c r="C324" s="143"/>
    </row>
    <row r="325" spans="3:3">
      <c r="C325" s="143"/>
    </row>
    <row r="326" spans="3:3">
      <c r="C326" s="143"/>
    </row>
    <row r="327" spans="3:3">
      <c r="C327" s="143"/>
    </row>
    <row r="328" spans="3:3">
      <c r="C328" s="143"/>
    </row>
    <row r="329" spans="3:3">
      <c r="C329" s="143"/>
    </row>
    <row r="330" spans="3:3">
      <c r="C330" s="143"/>
    </row>
    <row r="331" spans="3:3">
      <c r="C331" s="143"/>
    </row>
    <row r="332" spans="3:3">
      <c r="C332" s="143"/>
    </row>
    <row r="333" spans="3:3">
      <c r="C333" s="143"/>
    </row>
    <row r="334" spans="3:3">
      <c r="C334" s="143"/>
    </row>
    <row r="335" spans="3:3">
      <c r="C335" s="143"/>
    </row>
    <row r="336" spans="3:3">
      <c r="C336" s="143"/>
    </row>
    <row r="337" spans="3:3">
      <c r="C337" s="143"/>
    </row>
    <row r="338" spans="3:3">
      <c r="C338" s="143"/>
    </row>
    <row r="339" spans="3:3">
      <c r="C339" s="143"/>
    </row>
    <row r="340" spans="3:3">
      <c r="C340" s="143"/>
    </row>
    <row r="341" spans="3:3">
      <c r="C341" s="143"/>
    </row>
    <row r="342" spans="3:3">
      <c r="C342" s="143"/>
    </row>
    <row r="343" spans="3:3">
      <c r="C343" s="143"/>
    </row>
    <row r="344" spans="3:3">
      <c r="C344" s="143"/>
    </row>
    <row r="345" spans="3:3">
      <c r="C345" s="143"/>
    </row>
    <row r="346" spans="3:3">
      <c r="C346" s="143"/>
    </row>
    <row r="347" spans="3:3">
      <c r="C347" s="143"/>
    </row>
    <row r="348" spans="3:3">
      <c r="C348" s="143"/>
    </row>
    <row r="349" spans="3:3">
      <c r="C349" s="143"/>
    </row>
    <row r="350" spans="3:3">
      <c r="C350" s="143"/>
    </row>
    <row r="351" spans="3:3">
      <c r="C351" s="143"/>
    </row>
    <row r="352" spans="3:3">
      <c r="C352" s="143"/>
    </row>
    <row r="353" spans="3:3">
      <c r="C353" s="143"/>
    </row>
    <row r="354" spans="3:3">
      <c r="C354" s="143"/>
    </row>
    <row r="355" spans="3:3">
      <c r="C355" s="143"/>
    </row>
    <row r="356" spans="3:3">
      <c r="C356" s="143"/>
    </row>
    <row r="357" spans="3:3">
      <c r="C357" s="143"/>
    </row>
    <row r="358" spans="3:3">
      <c r="C358" s="143"/>
    </row>
    <row r="359" spans="3:3">
      <c r="C359" s="143"/>
    </row>
    <row r="360" spans="3:3">
      <c r="C360" s="143"/>
    </row>
    <row r="361" spans="3:3">
      <c r="C361" s="143"/>
    </row>
    <row r="362" spans="3:3">
      <c r="C362" s="143"/>
    </row>
    <row r="363" spans="3:3">
      <c r="C363" s="143"/>
    </row>
    <row r="364" spans="3:3">
      <c r="C364" s="143"/>
    </row>
    <row r="365" spans="3:3">
      <c r="C365" s="143"/>
    </row>
    <row r="366" spans="3:3">
      <c r="C366" s="143"/>
    </row>
    <row r="367" spans="3:3">
      <c r="C367" s="143"/>
    </row>
    <row r="368" spans="3:3">
      <c r="C368" s="143"/>
    </row>
    <row r="369" spans="3:3">
      <c r="C369" s="143"/>
    </row>
    <row r="370" spans="3:3">
      <c r="C370" s="143"/>
    </row>
    <row r="371" spans="3:3">
      <c r="C371" s="143"/>
    </row>
    <row r="372" spans="3:3">
      <c r="C372" s="143"/>
    </row>
    <row r="373" spans="3:3">
      <c r="C373" s="143"/>
    </row>
    <row r="374" spans="3:3">
      <c r="C374" s="143"/>
    </row>
    <row r="375" spans="3:3">
      <c r="C375" s="143"/>
    </row>
    <row r="376" spans="3:3">
      <c r="C376" s="143"/>
    </row>
    <row r="377" spans="3:3">
      <c r="C377" s="143"/>
    </row>
    <row r="378" spans="3:3">
      <c r="C378" s="143"/>
    </row>
    <row r="379" spans="3:3">
      <c r="C379" s="143"/>
    </row>
    <row r="380" spans="3:3">
      <c r="C380" s="143"/>
    </row>
    <row r="381" spans="3:3">
      <c r="C381" s="143"/>
    </row>
    <row r="382" spans="3:3">
      <c r="C382" s="143"/>
    </row>
    <row r="383" spans="3:3">
      <c r="C383" s="143"/>
    </row>
    <row r="384" spans="3:3">
      <c r="C384" s="143"/>
    </row>
    <row r="385" spans="3:3">
      <c r="C385" s="143"/>
    </row>
    <row r="386" spans="3:3">
      <c r="C386" s="143"/>
    </row>
    <row r="387" spans="3:3">
      <c r="C387" s="143"/>
    </row>
    <row r="388" spans="3:3">
      <c r="C388" s="143"/>
    </row>
    <row r="389" spans="3:3">
      <c r="C389" s="143"/>
    </row>
    <row r="390" spans="3:3">
      <c r="C390" s="143"/>
    </row>
    <row r="391" spans="3:3">
      <c r="C391" s="143"/>
    </row>
    <row r="392" spans="3:3">
      <c r="C392" s="143"/>
    </row>
    <row r="393" spans="3:3">
      <c r="C393" s="143"/>
    </row>
    <row r="394" spans="3:3">
      <c r="C394" s="143"/>
    </row>
    <row r="395" spans="3:3">
      <c r="C395" s="143"/>
    </row>
    <row r="396" spans="3:3">
      <c r="C396" s="143"/>
    </row>
    <row r="397" spans="3:3">
      <c r="C397" s="143"/>
    </row>
    <row r="398" spans="3:3">
      <c r="C398" s="143"/>
    </row>
    <row r="399" spans="3:3">
      <c r="C399" s="143"/>
    </row>
    <row r="400" spans="3:3">
      <c r="C400" s="143"/>
    </row>
    <row r="401" spans="3:3">
      <c r="C401" s="143"/>
    </row>
    <row r="402" spans="3:3">
      <c r="C402" s="143"/>
    </row>
    <row r="403" spans="3:3">
      <c r="C403" s="143"/>
    </row>
    <row r="404" spans="3:3">
      <c r="C404" s="143"/>
    </row>
    <row r="405" spans="3:3">
      <c r="C405" s="143"/>
    </row>
    <row r="406" spans="3:3">
      <c r="C406" s="143"/>
    </row>
    <row r="407" spans="3:3">
      <c r="C407" s="143"/>
    </row>
    <row r="408" spans="3:3">
      <c r="C408" s="143"/>
    </row>
    <row r="409" spans="3:3">
      <c r="C409" s="143"/>
    </row>
    <row r="410" spans="3:3">
      <c r="C410" s="143"/>
    </row>
    <row r="411" spans="3:3">
      <c r="C411" s="143"/>
    </row>
    <row r="412" spans="3:3">
      <c r="C412" s="143"/>
    </row>
    <row r="413" spans="3:3">
      <c r="C413" s="143"/>
    </row>
    <row r="414" spans="3:3">
      <c r="C414" s="143"/>
    </row>
    <row r="415" spans="3:3">
      <c r="C415" s="143"/>
    </row>
    <row r="416" spans="3:3">
      <c r="C416" s="143"/>
    </row>
    <row r="417" spans="3:3">
      <c r="C417" s="143"/>
    </row>
    <row r="418" spans="3:3">
      <c r="C418" s="143"/>
    </row>
    <row r="419" spans="3:3">
      <c r="C419" s="143"/>
    </row>
    <row r="420" spans="3:3">
      <c r="C420" s="143"/>
    </row>
    <row r="421" spans="3:3">
      <c r="C421" s="143"/>
    </row>
    <row r="422" spans="3:3">
      <c r="C422" s="143"/>
    </row>
    <row r="423" spans="3:3">
      <c r="C423" s="143"/>
    </row>
    <row r="424" spans="3:3">
      <c r="C424" s="143"/>
    </row>
    <row r="425" spans="3:3">
      <c r="C425" s="143"/>
    </row>
    <row r="426" spans="3:3">
      <c r="C426" s="143"/>
    </row>
    <row r="427" spans="3:3">
      <c r="C427" s="143"/>
    </row>
    <row r="428" spans="3:3">
      <c r="C428" s="143"/>
    </row>
    <row r="429" spans="3:3">
      <c r="C429" s="143"/>
    </row>
    <row r="430" spans="3:3">
      <c r="C430" s="143"/>
    </row>
    <row r="431" spans="3:3">
      <c r="C431" s="143"/>
    </row>
    <row r="432" spans="3:3">
      <c r="C432" s="143"/>
    </row>
    <row r="433" spans="3:3">
      <c r="C433" s="143"/>
    </row>
    <row r="434" spans="3:3">
      <c r="C434" s="143"/>
    </row>
    <row r="435" spans="3:3">
      <c r="C435" s="143"/>
    </row>
    <row r="436" spans="3:3">
      <c r="C436" s="143"/>
    </row>
    <row r="437" spans="3:3">
      <c r="C437" s="143"/>
    </row>
    <row r="438" spans="3:3">
      <c r="C438" s="143"/>
    </row>
    <row r="439" spans="3:3">
      <c r="C439" s="143"/>
    </row>
    <row r="440" spans="3:3">
      <c r="C440" s="143"/>
    </row>
    <row r="441" spans="3:3">
      <c r="C441" s="143"/>
    </row>
    <row r="442" spans="3:3">
      <c r="C442" s="143"/>
    </row>
    <row r="443" spans="3:3">
      <c r="C443" s="143"/>
    </row>
    <row r="444" spans="3:3">
      <c r="C444" s="143"/>
    </row>
    <row r="445" spans="3:3">
      <c r="C445" s="143"/>
    </row>
    <row r="446" spans="3:3">
      <c r="C446" s="143"/>
    </row>
    <row r="447" spans="3:3">
      <c r="C447" s="143"/>
    </row>
    <row r="448" spans="3:3">
      <c r="C448" s="143"/>
    </row>
    <row r="449" spans="3:3">
      <c r="C449" s="143"/>
    </row>
    <row r="450" spans="3:3">
      <c r="C450" s="143"/>
    </row>
    <row r="451" spans="3:3">
      <c r="C451" s="143"/>
    </row>
    <row r="452" spans="3:3">
      <c r="C452" s="143"/>
    </row>
    <row r="453" spans="3:3">
      <c r="C453" s="143"/>
    </row>
    <row r="454" spans="3:3">
      <c r="C454" s="143"/>
    </row>
    <row r="455" spans="3:3">
      <c r="C455" s="143"/>
    </row>
    <row r="456" spans="3:3">
      <c r="C456" s="143"/>
    </row>
    <row r="457" spans="3:3">
      <c r="C457" s="143"/>
    </row>
    <row r="458" spans="3:3">
      <c r="C458" s="143"/>
    </row>
    <row r="459" spans="3:3">
      <c r="C459" s="143"/>
    </row>
    <row r="460" spans="3:3">
      <c r="C460" s="143"/>
    </row>
    <row r="461" spans="3:3">
      <c r="C461" s="143"/>
    </row>
  </sheetData>
  <mergeCells count="2">
    <mergeCell ref="B2:G2"/>
    <mergeCell ref="B97:G97"/>
  </mergeCells>
  <dataValidations count="10">
    <dataValidation type="list" allowBlank="1" showInputMessage="1" showErrorMessage="1" sqref="R7">
      <formula1>$BA$15:$BA$1534</formula1>
    </dataValidation>
    <dataValidation type="list" allowBlank="1" showInputMessage="1" showErrorMessage="1" sqref="D100:D102 D106 D95:D96">
      <formula1>$BC$11:$BC$1484</formula1>
    </dataValidation>
    <dataValidation type="list" allowBlank="1" showInputMessage="1" showErrorMessage="1" sqref="S117:S118">
      <formula1>$BC$11:$BC$1487</formula1>
    </dataValidation>
    <dataValidation type="list" allowBlank="1" showInputMessage="1" showErrorMessage="1" sqref="D75">
      <formula1>$AZ$10:$AZ$1531</formula1>
    </dataValidation>
    <dataValidation type="list" allowBlank="1" showInputMessage="1" showErrorMessage="1" sqref="C10">
      <formula1>$AZ$10:$AZ$1532</formula1>
    </dataValidation>
    <dataValidation type="list" allowBlank="1" showInputMessage="1" showErrorMessage="1" sqref="D105 C103 D101 D107 D109 C108 D112 C111 D114:D115 C116 D117:D120 C121 D122 D124 C123 D126:D129 C130:C131">
      <formula1>$BC$11:$BC$1483</formula1>
    </dataValidation>
    <dataValidation type="list" allowBlank="1" showInputMessage="1" showErrorMessage="1" sqref="D101 D105 C102:C104 C106 D107 D109 C108 D112 C111 D114:D115 C116 D117:D120 C121 D122 D124 C123 D126:D129 C130:C131">
      <formula1>$BC$11:$BC$1486</formula1>
    </dataValidation>
    <dataValidation type="list" allowBlank="1" showInputMessage="1" showErrorMessage="1" sqref="C104 C102">
      <formula1>$BC$11:$BC$1482</formula1>
    </dataValidation>
    <dataValidation type="list" allowBlank="1" showInputMessage="1" showErrorMessage="1" sqref="C110 C125">
      <formula1>$BB$11:$BB$1485</formula1>
    </dataValidation>
    <dataValidation type="list" allowBlank="1" showInputMessage="1" showErrorMessage="1" sqref="C110 C125">
      <formula1>$BB$11:$BB$1525</formula1>
    </dataValidation>
  </dataValidations>
  <pageMargins left="0.2" right="0.2" top="0.75" bottom="0.75" header="0.3" footer="0.3"/>
  <pageSetup paperSize="9" scale="65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D5" sqref="D5"/>
    </sheetView>
  </sheetViews>
  <sheetFormatPr defaultRowHeight="14.4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>
      <c r="B2" s="48" t="s">
        <v>97</v>
      </c>
      <c r="C2" s="48" t="s">
        <v>157</v>
      </c>
      <c r="D2" s="48" t="s">
        <v>158</v>
      </c>
      <c r="E2" s="48" t="s">
        <v>154</v>
      </c>
    </row>
    <row r="3" spans="2:5" ht="49.5" customHeight="1">
      <c r="B3" s="49">
        <v>1</v>
      </c>
      <c r="C3" s="50" t="s">
        <v>159</v>
      </c>
      <c r="D3" s="51" t="s">
        <v>230</v>
      </c>
      <c r="E3" s="52" t="s">
        <v>160</v>
      </c>
    </row>
    <row r="4" spans="2:5" ht="42" customHeight="1">
      <c r="B4" s="49">
        <f t="shared" ref="B4:B6" si="0">+B3+1</f>
        <v>2</v>
      </c>
      <c r="C4" s="50" t="s">
        <v>161</v>
      </c>
      <c r="D4" s="51" t="s">
        <v>162</v>
      </c>
      <c r="E4" s="52" t="s">
        <v>163</v>
      </c>
    </row>
    <row r="5" spans="2:5" ht="35.25" customHeight="1">
      <c r="B5" s="49">
        <f t="shared" si="0"/>
        <v>3</v>
      </c>
      <c r="C5" s="50" t="s">
        <v>164</v>
      </c>
      <c r="D5" s="51" t="s">
        <v>165</v>
      </c>
      <c r="E5" s="52" t="s">
        <v>166</v>
      </c>
    </row>
    <row r="6" spans="2:5" ht="39" customHeight="1">
      <c r="B6" s="49">
        <f t="shared" si="0"/>
        <v>4</v>
      </c>
      <c r="C6" s="50" t="s">
        <v>167</v>
      </c>
      <c r="D6" s="51" t="s">
        <v>168</v>
      </c>
      <c r="E6" s="52" t="s">
        <v>169</v>
      </c>
    </row>
    <row r="7" spans="2:5" ht="42" customHeight="1">
      <c r="B7" s="49">
        <v>5</v>
      </c>
      <c r="C7" s="50" t="s">
        <v>170</v>
      </c>
      <c r="D7" s="51" t="s">
        <v>171</v>
      </c>
      <c r="E7" s="53" t="s">
        <v>172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0"/>
  <sheetViews>
    <sheetView workbookViewId="0">
      <selection activeCell="B10" sqref="B10"/>
    </sheetView>
  </sheetViews>
  <sheetFormatPr defaultRowHeight="14.4"/>
  <cols>
    <col min="1" max="1" width="5.109375" customWidth="1"/>
    <col min="2" max="2" width="38.5546875" customWidth="1"/>
    <col min="3" max="3" width="28.88671875" customWidth="1"/>
  </cols>
  <sheetData>
    <row r="1" spans="2:6">
      <c r="B1" t="s">
        <v>205</v>
      </c>
    </row>
    <row r="2" spans="2:6">
      <c r="E2" s="142"/>
      <c r="F2" s="142"/>
    </row>
    <row r="3" spans="2:6">
      <c r="B3" s="140" t="s">
        <v>199</v>
      </c>
      <c r="C3" s="140" t="s">
        <v>200</v>
      </c>
      <c r="E3" s="334"/>
      <c r="F3" s="335"/>
    </row>
    <row r="4" spans="2:6">
      <c r="B4" s="149"/>
      <c r="C4" s="149"/>
    </row>
    <row r="5" spans="2:6">
      <c r="B5" s="155"/>
      <c r="C5" s="155"/>
    </row>
    <row r="6" spans="2:6">
      <c r="B6" s="147"/>
      <c r="C6" s="154"/>
    </row>
    <row r="7" spans="2:6">
      <c r="B7" s="147"/>
      <c r="C7" s="154"/>
    </row>
    <row r="8" spans="2:6">
      <c r="B8" s="147"/>
      <c r="C8" s="154"/>
    </row>
    <row r="9" spans="2:6">
      <c r="B9" s="144"/>
      <c r="C9" s="154"/>
    </row>
    <row r="10" spans="2:6">
      <c r="B10" s="145"/>
      <c r="C10" s="154"/>
    </row>
    <row r="11" spans="2:6">
      <c r="B11" s="145"/>
      <c r="C11" s="154"/>
    </row>
    <row r="12" spans="2:6">
      <c r="B12" s="145"/>
      <c r="C12" s="154"/>
    </row>
    <row r="13" spans="2:6">
      <c r="B13" s="154"/>
      <c r="C13" s="154"/>
    </row>
    <row r="14" spans="2:6">
      <c r="B14" s="154"/>
      <c r="C14" s="154"/>
    </row>
    <row r="15" spans="2:6">
      <c r="B15" s="154"/>
      <c r="C15" s="154"/>
    </row>
    <row r="16" spans="2:6">
      <c r="B16" s="154"/>
      <c r="C16" s="154"/>
    </row>
    <row r="17" spans="2:3">
      <c r="B17" s="153"/>
      <c r="C17" s="154"/>
    </row>
    <row r="18" spans="2:3">
      <c r="B18" s="147"/>
      <c r="C18" s="154"/>
    </row>
    <row r="19" spans="2:3">
      <c r="B19" s="154"/>
      <c r="C19" s="154"/>
    </row>
    <row r="20" spans="2:3">
      <c r="B20" s="154"/>
      <c r="C20" s="154"/>
    </row>
    <row r="21" spans="2:3">
      <c r="B21" s="154"/>
      <c r="C21" s="154"/>
    </row>
    <row r="22" spans="2:3">
      <c r="B22" s="154"/>
      <c r="C22" s="154"/>
    </row>
    <row r="23" spans="2:3">
      <c r="B23" s="154"/>
      <c r="C23" s="154"/>
    </row>
    <row r="24" spans="2:3">
      <c r="B24" s="148"/>
      <c r="C24" s="154"/>
    </row>
    <row r="25" spans="2:3">
      <c r="B25" s="154"/>
      <c r="C25" s="154"/>
    </row>
    <row r="26" spans="2:3">
      <c r="B26" s="154"/>
      <c r="C26" s="154"/>
    </row>
    <row r="27" spans="2:3">
      <c r="B27" s="154"/>
      <c r="C27" s="154"/>
    </row>
    <row r="28" spans="2:3">
      <c r="B28" s="154"/>
      <c r="C28" s="154"/>
    </row>
    <row r="29" spans="2:3">
      <c r="B29" s="154"/>
      <c r="C29" s="154"/>
    </row>
    <row r="30" spans="2:3">
      <c r="B30" s="154"/>
      <c r="C30" s="154"/>
    </row>
    <row r="31" spans="2:3">
      <c r="B31" s="155"/>
      <c r="C31" s="154"/>
    </row>
    <row r="32" spans="2:3">
      <c r="B32" s="154"/>
      <c r="C32" s="154"/>
    </row>
    <row r="33" spans="2:3">
      <c r="B33" s="154"/>
      <c r="C33" s="154"/>
    </row>
    <row r="34" spans="2:3">
      <c r="B34" s="156"/>
      <c r="C34" s="154"/>
    </row>
    <row r="35" spans="2:3">
      <c r="B35" s="154"/>
      <c r="C35" s="154"/>
    </row>
    <row r="36" spans="2:3">
      <c r="B36" s="146"/>
      <c r="C36" s="157"/>
    </row>
    <row r="37" spans="2:3">
      <c r="B37" s="146"/>
      <c r="C37" s="157"/>
    </row>
    <row r="38" spans="2:3">
      <c r="B38" s="158"/>
      <c r="C38" s="157"/>
    </row>
    <row r="39" spans="2:3">
      <c r="B39" s="146"/>
      <c r="C39" s="157"/>
    </row>
    <row r="40" spans="2:3">
      <c r="B40" s="146"/>
      <c r="C40" s="157"/>
    </row>
    <row r="41" spans="2:3">
      <c r="B41" s="159"/>
      <c r="C41" s="157"/>
    </row>
    <row r="42" spans="2:3">
      <c r="B42" s="146"/>
      <c r="C42" s="157"/>
    </row>
    <row r="43" spans="2:3">
      <c r="B43" s="146"/>
      <c r="C43" s="157"/>
    </row>
    <row r="44" spans="2:3">
      <c r="B44" s="146"/>
      <c r="C44" s="157"/>
    </row>
    <row r="45" spans="2:3">
      <c r="B45" s="146"/>
      <c r="C45" s="157"/>
    </row>
    <row r="46" spans="2:3">
      <c r="B46" s="146"/>
      <c r="C46" s="157"/>
    </row>
    <row r="47" spans="2:3">
      <c r="B47" s="146"/>
      <c r="C47" s="157"/>
    </row>
    <row r="48" spans="2:3">
      <c r="B48" s="146"/>
      <c r="C48" s="157"/>
    </row>
    <row r="49" spans="2:3">
      <c r="B49" s="146"/>
      <c r="C49" s="157"/>
    </row>
    <row r="50" spans="2:3">
      <c r="B50" s="146"/>
      <c r="C50" s="157"/>
    </row>
    <row r="51" spans="2:3">
      <c r="B51" s="146"/>
      <c r="C51" s="157"/>
    </row>
    <row r="52" spans="2:3">
      <c r="B52" s="146"/>
      <c r="C52" s="157"/>
    </row>
    <row r="53" spans="2:3">
      <c r="B53" s="146"/>
      <c r="C53" s="157"/>
    </row>
    <row r="54" spans="2:3">
      <c r="B54" s="146"/>
      <c r="C54" s="157"/>
    </row>
    <row r="55" spans="2:3">
      <c r="B55" s="146"/>
      <c r="C55" s="157"/>
    </row>
    <row r="56" spans="2:3">
      <c r="B56" s="154"/>
      <c r="C56" s="157"/>
    </row>
    <row r="57" spans="2:3">
      <c r="B57" s="146"/>
      <c r="C57" s="157"/>
    </row>
    <row r="58" spans="2:3">
      <c r="B58" s="146"/>
      <c r="C58" s="157"/>
    </row>
    <row r="59" spans="2:3">
      <c r="B59" s="146"/>
      <c r="C59" s="157"/>
    </row>
    <row r="60" spans="2:3">
      <c r="B60" s="146"/>
      <c r="C60" s="157"/>
    </row>
  </sheetData>
  <conditionalFormatting sqref="B4:C54">
    <cfRule type="duplicateValues" dxfId="0" priority="1"/>
  </conditionalFormatting>
  <dataValidations count="5">
    <dataValidation type="list" allowBlank="1" showInputMessage="1" showErrorMessage="1" sqref="B6:B8">
      <formula1>$BA$15:$BA$1532</formula1>
    </dataValidation>
    <dataValidation type="list" allowBlank="1" showInputMessage="1" showErrorMessage="1" sqref="B18">
      <formula1>$BC$15:$BC$1532</formula1>
    </dataValidation>
    <dataValidation type="list" allowBlank="1" showInputMessage="1" showErrorMessage="1" sqref="B24">
      <formula1>$BC$14:$BC$1534</formula1>
    </dataValidation>
    <dataValidation type="list" allowBlank="1" showInputMessage="1" showErrorMessage="1" sqref="B34">
      <formula1>$BB$11:$BB$1486</formula1>
    </dataValidation>
    <dataValidation type="list" allowBlank="1" showInputMessage="1" showErrorMessage="1" sqref="B36:B55 B57:B60">
      <formula1>$BB$11:$BB$1484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7" sqref="D7"/>
    </sheetView>
  </sheetViews>
  <sheetFormatPr defaultRowHeight="14.4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>
      <c r="A1" t="s">
        <v>1</v>
      </c>
      <c r="B1" t="s">
        <v>77</v>
      </c>
      <c r="C1" t="s">
        <v>78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6">
      <c r="A2" t="s">
        <v>2</v>
      </c>
      <c r="B2" t="s">
        <v>4</v>
      </c>
      <c r="C2" t="s">
        <v>79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6">
      <c r="A3" t="s">
        <v>3</v>
      </c>
      <c r="B3" t="s">
        <v>5</v>
      </c>
      <c r="C3" t="s">
        <v>80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6">
      <c r="B4" t="s">
        <v>6</v>
      </c>
      <c r="C4" t="s">
        <v>81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6">
      <c r="B5" t="s">
        <v>7</v>
      </c>
      <c r="C5" t="s">
        <v>82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6">
      <c r="B6" t="s">
        <v>8</v>
      </c>
      <c r="C6" t="s">
        <v>83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>
      <c r="C7" t="s">
        <v>84</v>
      </c>
    </row>
    <row r="8" spans="1:10">
      <c r="C8" t="s">
        <v>85</v>
      </c>
    </row>
    <row r="9" spans="1:10">
      <c r="C9" t="s">
        <v>86</v>
      </c>
    </row>
    <row r="10" spans="1:10">
      <c r="C10" t="s">
        <v>87</v>
      </c>
    </row>
    <row r="11" spans="1:10">
      <c r="C11" t="s">
        <v>88</v>
      </c>
    </row>
    <row r="12" spans="1:10">
      <c r="C12" t="s">
        <v>89</v>
      </c>
    </row>
    <row r="13" spans="1:10">
      <c r="C13" t="s">
        <v>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ICD-codes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Project Director</cp:lastModifiedBy>
  <cp:lastPrinted>2018-04-09T06:32:04Z</cp:lastPrinted>
  <dcterms:created xsi:type="dcterms:W3CDTF">2015-03-26T22:17:46Z</dcterms:created>
  <dcterms:modified xsi:type="dcterms:W3CDTF">2018-04-21T18:57:54Z</dcterms:modified>
</cp:coreProperties>
</file>