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2" yWindow="96" windowWidth="12420" windowHeight="5856" activeTab="4"/>
  </bookViews>
  <sheets>
    <sheet name="HIO" sheetId="1" r:id="rId1"/>
    <sheet name="HCP" sheetId="6" r:id="rId2"/>
    <sheet name="Admission" sheetId="5" r:id="rId3"/>
    <sheet name="PPN" sheetId="7" r:id="rId4"/>
    <sheet name="ICD-codes" sheetId="8" r:id="rId5"/>
    <sheet name="Sheet1" sheetId="4" state="hidden" r:id="rId6"/>
  </sheets>
  <definedNames>
    <definedName name="_xlnm._FilterDatabase" localSheetId="2" hidden="1">Admission!$B$3:$N$3</definedName>
    <definedName name="Province">Table1[#All]</definedName>
  </definedNames>
  <calcPr calcId="125725"/>
</workbook>
</file>

<file path=xl/calcChain.xml><?xml version="1.0" encoding="utf-8"?>
<calcChain xmlns="http://schemas.openxmlformats.org/spreadsheetml/2006/main">
  <c r="G63" i="6"/>
  <c r="H38" l="1"/>
  <c r="I38"/>
  <c r="J38"/>
  <c r="K94" i="5" l="1"/>
  <c r="K93"/>
  <c r="K92"/>
  <c r="K91"/>
  <c r="K90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F93" i="1" l="1"/>
  <c r="H93"/>
  <c r="H80"/>
  <c r="F80"/>
  <c r="E80"/>
  <c r="I33" l="1"/>
  <c r="H33"/>
  <c r="H32"/>
  <c r="H31"/>
  <c r="H30"/>
  <c r="H29"/>
  <c r="I32"/>
  <c r="I31"/>
  <c r="I30"/>
  <c r="I28"/>
  <c r="H27" i="6" l="1"/>
  <c r="G38"/>
  <c r="F38"/>
  <c r="E38"/>
  <c r="H24"/>
  <c r="G80" i="1"/>
  <c r="F63" i="6" l="1"/>
  <c r="J82" l="1"/>
  <c r="J57"/>
  <c r="F57"/>
  <c r="E93" i="1" l="1"/>
  <c r="B4" i="7" l="1"/>
  <c r="B5" s="1"/>
  <c r="B6" s="1"/>
  <c r="E33" i="1" l="1"/>
  <c r="D33"/>
  <c r="E32"/>
  <c r="D32"/>
  <c r="E31"/>
  <c r="D31"/>
  <c r="E30"/>
  <c r="D30"/>
  <c r="E29"/>
  <c r="D29"/>
  <c r="E28"/>
  <c r="D28"/>
  <c r="D34" l="1"/>
  <c r="E34"/>
  <c r="H15" l="1"/>
  <c r="H34" l="1"/>
  <c r="G34"/>
  <c r="F34"/>
  <c r="I34" l="1"/>
</calcChain>
</file>

<file path=xl/sharedStrings.xml><?xml version="1.0" encoding="utf-8"?>
<sst xmlns="http://schemas.openxmlformats.org/spreadsheetml/2006/main" count="912" uniqueCount="444">
  <si>
    <t>Social Health Protection Programme</t>
  </si>
  <si>
    <t>Province</t>
  </si>
  <si>
    <t xml:space="preserve">Khyber Pakhtunkhwa </t>
  </si>
  <si>
    <t>Gilgit Baltistan</t>
  </si>
  <si>
    <t>Mardan</t>
  </si>
  <si>
    <t>Kohat</t>
  </si>
  <si>
    <t>Chitral</t>
  </si>
  <si>
    <t>Malakand</t>
  </si>
  <si>
    <t>Gilgit</t>
  </si>
  <si>
    <t>Year</t>
  </si>
  <si>
    <t>Report Prepared by:</t>
  </si>
  <si>
    <t>Sing.: …………………….</t>
  </si>
  <si>
    <t>I. Population Coverage</t>
  </si>
  <si>
    <t>Total (in District)</t>
  </si>
  <si>
    <t>Households</t>
  </si>
  <si>
    <t>Population</t>
  </si>
  <si>
    <t>Name of Districts</t>
  </si>
  <si>
    <t>Estimated population</t>
  </si>
  <si>
    <t>Population of beneficiaries</t>
  </si>
  <si>
    <t># households beneficiary</t>
  </si>
  <si>
    <t>Total</t>
  </si>
  <si>
    <t>Eligible Population</t>
  </si>
  <si>
    <t xml:space="preserve">  Number of enrolled reported last month</t>
  </si>
  <si>
    <t>Population Profile of Insured Population (Cumulative)</t>
  </si>
  <si>
    <t>Age Group</t>
  </si>
  <si>
    <t>Male</t>
  </si>
  <si>
    <t>Female</t>
  </si>
  <si>
    <t>Under 1 year</t>
  </si>
  <si>
    <t>1 to 4 years</t>
  </si>
  <si>
    <t>5 to 14 years</t>
  </si>
  <si>
    <t>15 to 49 years</t>
  </si>
  <si>
    <t>60 years or more</t>
  </si>
  <si>
    <t>50 to 59 years</t>
  </si>
  <si>
    <t>Insured Population</t>
  </si>
  <si>
    <t>II. Service Provision</t>
  </si>
  <si>
    <t>Private</t>
  </si>
  <si>
    <t>Public</t>
  </si>
  <si>
    <t>Pak Army</t>
  </si>
  <si>
    <t>Hospitals in District and visited/empaneled during the month</t>
  </si>
  <si>
    <t>Total Number of Hospitals in the district</t>
  </si>
  <si>
    <t>Visited Hospitals during reporting month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</si>
  <si>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</si>
  <si>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</si>
  <si>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</si>
  <si>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</si>
  <si>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Surgical</t>
  </si>
  <si>
    <t>Non-surgical</t>
  </si>
  <si>
    <t>Type of insured population</t>
  </si>
  <si>
    <t>Number of Admissions by Treatment</t>
  </si>
  <si>
    <t>Public Hospitals</t>
  </si>
  <si>
    <t>Private Hospitals</t>
  </si>
  <si>
    <t>a. In Public Sector Hospitals</t>
  </si>
  <si>
    <t>b. In Private Hospitals</t>
  </si>
  <si>
    <t>c. Total Admissions</t>
  </si>
  <si>
    <t>IV. Cost of Treatment and Claims</t>
  </si>
  <si>
    <t>Admissions</t>
  </si>
  <si>
    <t>Cost</t>
  </si>
  <si>
    <t>Public Sector</t>
  </si>
  <si>
    <t>Type of Hospitals</t>
  </si>
  <si>
    <t>V. Claims submitted and settled</t>
  </si>
  <si>
    <t># Claims Submitted</t>
  </si>
  <si>
    <t>Amount Claimed</t>
  </si>
  <si>
    <t># Claims Settled</t>
  </si>
  <si>
    <t>Amount Disbursed</t>
  </si>
  <si>
    <t>Average Length of Stay (ALOS) of insured patients</t>
  </si>
  <si>
    <t>Surgical cases</t>
  </si>
  <si>
    <t>Non-surgical cases</t>
  </si>
  <si>
    <t>Overall</t>
  </si>
  <si>
    <t>VI. Marketing Activities</t>
  </si>
  <si>
    <t>Monthly Report by Health Insurance Organization</t>
  </si>
  <si>
    <t>Report Checked and Verified by:</t>
  </si>
  <si>
    <t xml:space="preserve">  Newly enrolled during the reporting month</t>
  </si>
  <si>
    <t xml:space="preserve">  Total enrolled amongst eligible population</t>
  </si>
  <si>
    <t xml:space="preserve">  Total enrolled amongst general population</t>
  </si>
  <si>
    <t>Hospitals Fulfilling empanelment Criteria</t>
  </si>
  <si>
    <t>Surgical/Obstetric Treatment</t>
  </si>
  <si>
    <t>Signature: …………………………………….</t>
  </si>
  <si>
    <t>Districts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</si>
  <si>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</si>
  <si>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</si>
  <si>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</si>
  <si>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</si>
  <si>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</si>
  <si>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</si>
  <si>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</si>
  <si>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</si>
  <si>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</si>
  <si>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</si>
  <si>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</si>
  <si>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</si>
  <si>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</si>
  <si>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Insured from Target Population</t>
  </si>
  <si>
    <t>Target Population</t>
  </si>
  <si>
    <t>Private (NGO)</t>
  </si>
  <si>
    <t>Obstetric</t>
  </si>
  <si>
    <t>b. Non-surgical Admissions  (private hospitals include both for-profit and NGO)</t>
  </si>
  <si>
    <t>Note: Private hospitals (if not specified otherwise) include both for-profit and NGO managed.</t>
  </si>
  <si>
    <t>S.No</t>
  </si>
  <si>
    <t>Gender</t>
  </si>
  <si>
    <t>Age</t>
  </si>
  <si>
    <t>Hospital type</t>
  </si>
  <si>
    <t xml:space="preserve">  District</t>
  </si>
  <si>
    <t xml:space="preserve">  Year</t>
  </si>
  <si>
    <t xml:space="preserve">  Province</t>
  </si>
  <si>
    <t xml:space="preserve"> Reporting Month</t>
  </si>
  <si>
    <t>a. Surgical/Obstetric Admissions (private hospitals include both for-profit and NGO)</t>
  </si>
  <si>
    <t xml:space="preserve">      Monthly Report by Health Care Providers</t>
  </si>
  <si>
    <t xml:space="preserve">   Name of Health Facility</t>
  </si>
  <si>
    <t>AKMCG/DHQ/City Hospital/Sehat Foundation/FHCG</t>
  </si>
  <si>
    <t xml:space="preserve">  Type of Health Facility (Government or Private)</t>
  </si>
  <si>
    <t>District</t>
  </si>
  <si>
    <t>Services Provided during reporting month</t>
  </si>
  <si>
    <t>Total Number of Beds for inpatients</t>
  </si>
  <si>
    <t>Total Admissions during reporting month</t>
  </si>
  <si>
    <t>Total Occupied Bed Days (OBDs) during the month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</si>
  <si>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</si>
  <si>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</si>
  <si>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</si>
  <si>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</si>
  <si>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</si>
  <si>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</si>
  <si>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</si>
  <si>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</si>
  <si>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</si>
  <si>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</si>
  <si>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</si>
  <si>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</si>
  <si>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</si>
  <si>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</si>
  <si>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Cost of Treatment</t>
  </si>
  <si>
    <t>Type of cases</t>
  </si>
  <si>
    <t>Number of Admission</t>
  </si>
  <si>
    <t>Amount billed</t>
  </si>
  <si>
    <t>Claims submitted and settled</t>
  </si>
  <si>
    <t>Indicator</t>
  </si>
  <si>
    <t>Number of claims</t>
  </si>
  <si>
    <t>Claims submitted during last month*</t>
  </si>
  <si>
    <t>Claims submitted during the reporting month</t>
  </si>
  <si>
    <t>Cumulative claims submitted so far**</t>
  </si>
  <si>
    <t>Cumulative claims rejected so far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</si>
  <si>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</si>
  <si>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</si>
  <si>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</si>
  <si>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medical/surgical supplies</t>
  </si>
  <si>
    <t xml:space="preserve">            Purchasing equipment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</si>
  <si>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</si>
  <si>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</si>
  <si>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</si>
  <si>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</si>
  <si>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>Signature: ……………………</t>
  </si>
  <si>
    <t>Private for non-profit</t>
  </si>
  <si>
    <t>Private Hospitals (for-non-profit &amp; NGO)</t>
  </si>
  <si>
    <t>Total Over all</t>
  </si>
  <si>
    <t>Date of Discharge</t>
  </si>
  <si>
    <t>Lenth of Stay</t>
  </si>
  <si>
    <t xml:space="preserve">UC/Village </t>
  </si>
  <si>
    <t>Contact No</t>
  </si>
  <si>
    <t>Name of Patient</t>
  </si>
  <si>
    <t xml:space="preserve">Total </t>
  </si>
  <si>
    <t>Name of Hospitals</t>
  </si>
  <si>
    <t>District: Gilgit</t>
  </si>
  <si>
    <t>AGA KHAN MEDICAL CENTRE GILGIT</t>
  </si>
  <si>
    <t>NEAR KARAKURUM INTERNATIONAL UNIVERSITY (KIU), NOMAL ROAD, CHILMIS DAS, GILGIT</t>
  </si>
  <si>
    <t>05811-459741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</si>
  <si>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</si>
  <si>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</si>
  <si>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</si>
  <si>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</si>
  <si>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</si>
  <si>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</si>
  <si>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</si>
  <si>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</si>
  <si>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</si>
  <si>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FAMILY HEALTH CENTRE, GILGIT</t>
  </si>
  <si>
    <t>ZULFIQARABAD,GILGIT</t>
  </si>
  <si>
    <t>05811-920331</t>
  </si>
  <si>
    <t xml:space="preserve">Name: </t>
  </si>
  <si>
    <t xml:space="preserve">   Designation: </t>
  </si>
  <si>
    <t>Date Submitted:</t>
  </si>
  <si>
    <t xml:space="preserve">Designation: </t>
  </si>
  <si>
    <t xml:space="preserve">Date Submitted: </t>
  </si>
  <si>
    <t>Date of Admission</t>
  </si>
  <si>
    <t>Appendectomy</t>
  </si>
  <si>
    <t xml:space="preserve">4. Number of ads in local media (print &amp; electronic)  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</si>
  <si>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</si>
  <si>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</si>
  <si>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</si>
  <si>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</si>
  <si>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</si>
  <si>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</si>
  <si>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Pneumonia, unspec.</t>
  </si>
  <si>
    <t>Upper respiratory infection, acute, NOS</t>
  </si>
  <si>
    <t>Intestinal obstruction, unspec.</t>
  </si>
  <si>
    <t>Appendicitis, acute w/o peritonitis</t>
  </si>
  <si>
    <t>Fracture lower arm, healing, aftercare</t>
  </si>
  <si>
    <t>COPD</t>
  </si>
  <si>
    <t>APD</t>
  </si>
  <si>
    <t>Septicemia, gram-negative, unspec.</t>
  </si>
  <si>
    <t>PNEAMONIA</t>
  </si>
  <si>
    <t>LSCS</t>
  </si>
  <si>
    <t>Total bed days</t>
  </si>
  <si>
    <t>occupancy rate</t>
  </si>
  <si>
    <t xml:space="preserve">            Purchasing drugs  (city hospital)</t>
  </si>
  <si>
    <t xml:space="preserve">3. Number of Community-based worker (LHWs, CMWs, CHWs etc.)    </t>
  </si>
  <si>
    <r>
      <rPr>
        <b/>
        <sz val="10"/>
        <color theme="1"/>
        <rFont val="Verdana"/>
        <family val="2"/>
      </rPr>
      <t xml:space="preserve">Eligible Population                                                   </t>
    </r>
    <r>
      <rPr>
        <sz val="10"/>
        <color theme="1"/>
        <rFont val="Verdana"/>
        <family val="2"/>
      </rPr>
      <t xml:space="preserve"> (for whom premium will be paid by Govt.)</t>
    </r>
  </si>
  <si>
    <t xml:space="preserve">  Newly enrolled during the reporting month (renewed)</t>
  </si>
  <si>
    <t>Claim Amount</t>
  </si>
  <si>
    <t>ICD CODES</t>
  </si>
  <si>
    <t>Disease</t>
  </si>
  <si>
    <t>Procedure</t>
  </si>
  <si>
    <t>Conservative Mgt</t>
  </si>
  <si>
    <t>Cholelithiasis, NOS</t>
  </si>
  <si>
    <t>Cholecystectomy</t>
  </si>
  <si>
    <t>Preg., other complications, unspec.</t>
  </si>
  <si>
    <t>SVD</t>
  </si>
  <si>
    <t>CVA, late effect, unspec.</t>
  </si>
  <si>
    <t>Uterus, hypertrophy</t>
  </si>
  <si>
    <t>D&amp;C</t>
  </si>
  <si>
    <t>laprotomy</t>
  </si>
  <si>
    <t xml:space="preserve">FOR SHPI reporting </t>
  </si>
  <si>
    <t>Sign: …………………….</t>
  </si>
  <si>
    <t xml:space="preserve">Name:   </t>
  </si>
  <si>
    <t xml:space="preserve">                        Hoptialization-wise Cases </t>
  </si>
  <si>
    <t>Surgical admission (as per ICD-CODE)</t>
  </si>
  <si>
    <t>Non-Surgical Admission (as per ICD-CODE)</t>
  </si>
  <si>
    <t>Wider enrolment</t>
  </si>
  <si>
    <t xml:space="preserve">1. Number of marketing sessions arranged for general public   </t>
  </si>
  <si>
    <t xml:space="preserve">2. Number of meetings with Community-based Organizations      </t>
  </si>
  <si>
    <t xml:space="preserve"> Reporting Month Nov</t>
  </si>
  <si>
    <t>Shamim Rasool</t>
  </si>
  <si>
    <t xml:space="preserve"> 15/12/2017</t>
  </si>
  <si>
    <t>Exective Officer</t>
  </si>
  <si>
    <t>appendcitis/Appendectomy</t>
  </si>
  <si>
    <t>SVD,s</t>
  </si>
  <si>
    <t>D&amp;C/Pregnancy e Other Complications</t>
  </si>
  <si>
    <t>Cholilethiasis</t>
  </si>
  <si>
    <t>Abdominal pain/post APPENDCITITIS</t>
  </si>
  <si>
    <t>Fracture /Others Trauma</t>
  </si>
  <si>
    <t>Hydronephrosis</t>
  </si>
  <si>
    <t>Intestinal Obstruction</t>
  </si>
  <si>
    <t>Ch.Diarrhoea</t>
  </si>
  <si>
    <t>Thrombocytopenia</t>
  </si>
  <si>
    <t>Old MI</t>
  </si>
  <si>
    <t>Menengititis</t>
  </si>
  <si>
    <t>Pneumonia/ARI</t>
  </si>
  <si>
    <t>Sepsis N.N</t>
  </si>
  <si>
    <t>COPD/CVA/ASTHMA/T.B/APD/CA/E.FERVER</t>
  </si>
  <si>
    <t>SHPI INPATIENT DETAIL,s For Nov 2017</t>
  </si>
  <si>
    <t>Septicimia/Sepsis N.N</t>
  </si>
  <si>
    <t>LSV/Total Abdominal Hystrectomy</t>
  </si>
  <si>
    <t>PENDING</t>
  </si>
  <si>
    <t>5.Total meeting with Wos 11</t>
  </si>
  <si>
    <t>GUL BAHARI</t>
  </si>
  <si>
    <t>City Hospital Gilgit</t>
  </si>
  <si>
    <t>Chamogar</t>
  </si>
  <si>
    <t>MUDASIR</t>
  </si>
  <si>
    <t>male</t>
  </si>
  <si>
    <t>Minwar</t>
  </si>
  <si>
    <t>PAIR MUHAMMAD</t>
  </si>
  <si>
    <t xml:space="preserve">Kashroat </t>
  </si>
  <si>
    <t>ASIF</t>
  </si>
  <si>
    <t>AIMAN</t>
  </si>
  <si>
    <t xml:space="preserve">Meningitis, unspec. cause
</t>
  </si>
  <si>
    <t>SABA</t>
  </si>
  <si>
    <t>GUL AFTAB</t>
  </si>
  <si>
    <t>18 WEEKS PROM</t>
  </si>
  <si>
    <t>KASHROTE</t>
  </si>
  <si>
    <t>GUL SAMBAR</t>
  </si>
  <si>
    <t>HUSSAINABAD COLONY</t>
  </si>
  <si>
    <t>ARAAF BEGUM</t>
  </si>
  <si>
    <t>CHRONIC DIARRHOEA</t>
  </si>
  <si>
    <t>Jalal Abad</t>
  </si>
  <si>
    <t>GUL NAR</t>
  </si>
  <si>
    <t>Konadass Gilgit</t>
  </si>
  <si>
    <t>BIBI TAJ</t>
  </si>
  <si>
    <t>Basin</t>
  </si>
  <si>
    <t>ALISHBA</t>
  </si>
  <si>
    <t>HURAIRA</t>
  </si>
  <si>
    <t>Chamugar Jalal abad</t>
  </si>
  <si>
    <t>ARBAZ KHAN</t>
  </si>
  <si>
    <t>ZAHRA</t>
  </si>
  <si>
    <t>peptic ulcer disease</t>
  </si>
  <si>
    <t>NALTAR</t>
  </si>
  <si>
    <t>LAYIBA</t>
  </si>
  <si>
    <t>SIKWAR</t>
  </si>
  <si>
    <t>SAMI ULLAH</t>
  </si>
  <si>
    <t>Abdominal Pain</t>
  </si>
  <si>
    <t>Padi Bangla</t>
  </si>
  <si>
    <t>SAFINA</t>
  </si>
  <si>
    <t>SINGIA</t>
  </si>
  <si>
    <t>PAIN RIF</t>
  </si>
  <si>
    <t>CHUMGARDH</t>
  </si>
  <si>
    <t>NIGHAT JAN</t>
  </si>
  <si>
    <t>DM/AC.FEBRILE ILLNESS</t>
  </si>
  <si>
    <t>MUNI</t>
  </si>
  <si>
    <t>Padi</t>
  </si>
  <si>
    <t>SHERAIZ AHMED</t>
  </si>
  <si>
    <t>Deep vein thrombosis, distal</t>
  </si>
  <si>
    <t>MEHWISH</t>
  </si>
  <si>
    <t>MUNEEZA</t>
  </si>
  <si>
    <t>DAMOTE</t>
  </si>
  <si>
    <t>SHAFAQAT ALI</t>
  </si>
  <si>
    <t>CHRONIC DIARRHOEA/MAL ABSORATION SYNDROME</t>
  </si>
  <si>
    <t>HARAMOSH</t>
  </si>
  <si>
    <t>ABU BAKAR</t>
  </si>
  <si>
    <t>chronic osteomilitis</t>
  </si>
  <si>
    <t>DREELING OF LT RADIUM</t>
  </si>
  <si>
    <t>JAGLOT</t>
  </si>
  <si>
    <t>GUL TAHOOR</t>
  </si>
  <si>
    <t>SHABINA</t>
  </si>
  <si>
    <t>BAHAREEN</t>
  </si>
  <si>
    <t>CHOLITHASIS</t>
  </si>
  <si>
    <t>MEHREEN FATIMA</t>
  </si>
  <si>
    <t>DHQ</t>
  </si>
  <si>
    <t>HINA</t>
  </si>
  <si>
    <t>AMPHARY</t>
  </si>
  <si>
    <t>ZAINAB</t>
  </si>
  <si>
    <t>Endomatrial RPO's</t>
  </si>
  <si>
    <t>AKASH</t>
  </si>
  <si>
    <t>NAIKOI</t>
  </si>
  <si>
    <t>BAGDUR KHAN</t>
  </si>
  <si>
    <t>KARGAH</t>
  </si>
  <si>
    <t>SAYED UL NISA</t>
  </si>
  <si>
    <t>GULAB ZAHRA</t>
  </si>
  <si>
    <t>Bagroat</t>
  </si>
  <si>
    <t>NILUM</t>
  </si>
  <si>
    <t>ALIZA</t>
  </si>
  <si>
    <t>ZOHRA</t>
  </si>
  <si>
    <t>CA LIVER</t>
  </si>
  <si>
    <t>DIL KURSHAD</t>
  </si>
  <si>
    <t>SAEEDA</t>
  </si>
  <si>
    <t>NADIMA</t>
  </si>
  <si>
    <t>PAIN EPIGASTRIUM</t>
  </si>
  <si>
    <t>ROKIA</t>
  </si>
  <si>
    <t>High Grade Fever</t>
  </si>
  <si>
    <t>KHADIJA</t>
  </si>
  <si>
    <t>ENTERIC FEVER</t>
  </si>
  <si>
    <t>AIQA ZAHRA</t>
  </si>
  <si>
    <t>RASHIDA</t>
  </si>
  <si>
    <t>TAH</t>
  </si>
  <si>
    <t>Sehhat Foundation</t>
  </si>
  <si>
    <t>SAHILA</t>
  </si>
  <si>
    <t>JAMIL</t>
  </si>
  <si>
    <t>Pulmonary T.B</t>
  </si>
  <si>
    <t>GMC</t>
  </si>
  <si>
    <t>DANYORE</t>
  </si>
  <si>
    <t>MUHAMMAD HALIM</t>
  </si>
  <si>
    <t>Peptic ulcer disease, unspec. w/o obstruction</t>
  </si>
  <si>
    <t>Sonikoat Gilgit</t>
  </si>
  <si>
    <t>SABITA AMEEN</t>
  </si>
  <si>
    <t>Oshikhandass</t>
  </si>
  <si>
    <t>MOIN UR REHMAN</t>
  </si>
  <si>
    <t>Danyore JK#4</t>
  </si>
  <si>
    <t>BIBI HAJIMA</t>
  </si>
  <si>
    <t>Diarrhea, NOS</t>
  </si>
  <si>
    <t>Amin Adad Jutital Gilgit</t>
  </si>
  <si>
    <t>BIBI RAFIA</t>
  </si>
  <si>
    <t>Hussain Abad Colony Jutial</t>
  </si>
  <si>
    <t>DAWOOD ALI</t>
  </si>
  <si>
    <t>LUGAISH</t>
  </si>
  <si>
    <t>Metasatic ca colan</t>
  </si>
  <si>
    <t>Sharot Gilgit</t>
  </si>
  <si>
    <t>BASIT ALI</t>
  </si>
  <si>
    <t>Sepsis, neonatal</t>
  </si>
  <si>
    <t>Domiyal Gilgit</t>
  </si>
  <si>
    <t>RIAZ AHMED</t>
  </si>
  <si>
    <t>Yasin Colony Jutial Gilgit</t>
  </si>
  <si>
    <t>BIBI MARYAM</t>
  </si>
  <si>
    <t xml:space="preserve">Zulfiqar Abad </t>
  </si>
  <si>
    <t>SHAFA ALI</t>
  </si>
  <si>
    <t>Muhammad Abad</t>
  </si>
  <si>
    <t>YARMAS BEGUM</t>
  </si>
  <si>
    <t>Other trauma, unspec.</t>
  </si>
  <si>
    <t>Sultan Abad</t>
  </si>
  <si>
    <t>GHULAM ABASS</t>
  </si>
  <si>
    <t>Asthma, unspec.</t>
  </si>
  <si>
    <t>Sonikot Gilgit</t>
  </si>
  <si>
    <t>BENAZIR</t>
  </si>
  <si>
    <t>Prenatal care, normal, other pregnancy</t>
  </si>
  <si>
    <t>Sultan Ababd</t>
  </si>
  <si>
    <t>MIR BAZ KHAN</t>
  </si>
  <si>
    <t>Danyore</t>
  </si>
  <si>
    <t>NAK BANO</t>
  </si>
  <si>
    <t>DILSHAWAR</t>
  </si>
  <si>
    <t>COPD, NOS</t>
  </si>
  <si>
    <t xml:space="preserve"> SYED SADIQA</t>
  </si>
  <si>
    <t>B/O RAFIA(newbaby)</t>
  </si>
  <si>
    <t>BIBI SHAIRA</t>
  </si>
  <si>
    <t>Jutial Gilgit</t>
  </si>
  <si>
    <t>NAZIRA RANI</t>
  </si>
  <si>
    <t>Konodas Gilgit</t>
  </si>
  <si>
    <t>SHAHEEN AKHTER</t>
  </si>
  <si>
    <t>BIBI FOZIA</t>
  </si>
  <si>
    <t>SANIA</t>
  </si>
  <si>
    <t>SHAHIDA PARVEEN</t>
  </si>
  <si>
    <t>mohammad Abad</t>
  </si>
  <si>
    <t>MEHAR-UR-NISA</t>
  </si>
  <si>
    <t>Septicemia, NOS</t>
  </si>
  <si>
    <t>Salar road upper Jutial gilgit</t>
  </si>
  <si>
    <t>ZAHRA BANO</t>
  </si>
  <si>
    <t>Nizar Abad</t>
  </si>
  <si>
    <t>NAVEEDA KARIM</t>
  </si>
  <si>
    <t>Muhala Defance Colony Jutial</t>
  </si>
  <si>
    <t>BIBI SHAMULI</t>
  </si>
  <si>
    <t>FAZILA MANZOOR</t>
  </si>
  <si>
    <t>Abortion, induced, w/o comp, complete</t>
  </si>
  <si>
    <t xml:space="preserve">Karim Town Zulfiqar Abad </t>
  </si>
  <si>
    <t>NASEEMA BIBI</t>
  </si>
  <si>
    <t>Prince town Zulfiqar abad</t>
  </si>
  <si>
    <t>ROHAN HAMEED</t>
  </si>
  <si>
    <t>Tonsillitis, acute</t>
  </si>
  <si>
    <t>SHAMA LAAL</t>
  </si>
  <si>
    <t>Zulfiqar Abad Jutial</t>
  </si>
  <si>
    <t>SABRINA DIN</t>
  </si>
  <si>
    <t>Thrombocytopenia, secondary</t>
  </si>
  <si>
    <t>Madina Ul karim</t>
  </si>
  <si>
    <t>MOHD BAYO</t>
  </si>
  <si>
    <t>MI, old</t>
  </si>
  <si>
    <t>RUBINA SHAHEEN</t>
  </si>
  <si>
    <t>XI. Pregnancy, Childbirth</t>
  </si>
  <si>
    <t>JK#1 DANYORE</t>
  </si>
  <si>
    <t>ANDLEEB ZAHRA</t>
  </si>
  <si>
    <t>03555-215639</t>
  </si>
  <si>
    <t>Haramush</t>
  </si>
  <si>
    <t>FARZANA</t>
  </si>
  <si>
    <t>0344-5383427</t>
  </si>
  <si>
    <t>SHAZIA</t>
  </si>
  <si>
    <t>FAMILY HEALTH HOSPITAL</t>
  </si>
  <si>
    <t>SAMBAT AZIZ</t>
  </si>
  <si>
    <t>Ayub colony Heli Chwk Jutial</t>
  </si>
  <si>
    <t>GUL BADI</t>
  </si>
  <si>
    <t>Eid Muhala Kashrot</t>
  </si>
  <si>
    <t>XVIII. Supplemental Classification</t>
  </si>
  <si>
    <t>XVII. Injuries &amp; Adverse Effects</t>
  </si>
  <si>
    <t>IX. Digestive System</t>
  </si>
  <si>
    <t>X. Genitourinary System</t>
  </si>
  <si>
    <t>Total Abdominal Hystrectomy</t>
  </si>
  <si>
    <t>Septicimia</t>
  </si>
  <si>
    <t>Asthma</t>
  </si>
  <si>
    <t>Tonsilititis/AFI</t>
  </si>
  <si>
    <t>LSV/Bone Biopcy</t>
  </si>
  <si>
    <t>Sugical</t>
  </si>
  <si>
    <t>Non Surgical</t>
  </si>
  <si>
    <t xml:space="preserve">Claims settled during reporting month *Inculding 9 reimburesments (AKMCG,Family Health Hospital,DHQ &amp; City Hospital)  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</si>
</sst>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[$-409]d\-mmm\-yyyy;@"/>
    <numFmt numFmtId="166" formatCode="_(* #,##0_);_(* \(#,##0\);_(* &quot;-&quot;??_);_(@_)"/>
    <numFmt numFmtId="167" formatCode="0.0"/>
    <numFmt numFmtId="168" formatCode="_ * #,##0_ ;_ * \-#,##0_ ;_ * &quot;-&quot;??_ ;_ @_ "/>
    <numFmt numFmtId="169" formatCode="_ * #,##0.00_ ;_ * \-#,##0.00_ ;_ * &quot;-&quot;??_ ;_ @_ "/>
    <numFmt numFmtId="170" formatCode="[$-409]d\-mmm\-yy;@"/>
  </numFmts>
  <fonts count="3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6" fillId="0" borderId="0"/>
    <xf numFmtId="0" fontId="5" fillId="0" borderId="0"/>
    <xf numFmtId="0" fontId="37" fillId="0" borderId="0"/>
  </cellStyleXfs>
  <cellXfs count="46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" fillId="0" borderId="0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6" fontId="11" fillId="0" borderId="0" xfId="0" applyNumberFormat="1" applyFont="1"/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quotePrefix="1" applyFont="1"/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Alignment="1"/>
    <xf numFmtId="0" fontId="10" fillId="0" borderId="0" xfId="0" applyFont="1" applyBorder="1" applyAlignment="1"/>
    <xf numFmtId="0" fontId="4" fillId="0" borderId="0" xfId="0" applyFont="1"/>
    <xf numFmtId="14" fontId="11" fillId="0" borderId="0" xfId="0" applyNumberFormat="1" applyFont="1"/>
    <xf numFmtId="16" fontId="11" fillId="0" borderId="0" xfId="0" applyNumberFormat="1" applyFont="1"/>
    <xf numFmtId="0" fontId="11" fillId="0" borderId="0" xfId="0" applyFont="1" applyBorder="1"/>
    <xf numFmtId="0" fontId="11" fillId="0" borderId="1" xfId="0" applyFont="1" applyBorder="1"/>
    <xf numFmtId="0" fontId="11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7" fontId="11" fillId="0" borderId="0" xfId="1" applyNumberFormat="1" applyFont="1" applyBorder="1" applyAlignment="1">
      <alignment vertical="center" wrapText="1"/>
    </xf>
    <xf numFmtId="37" fontId="11" fillId="2" borderId="0" xfId="1" applyNumberFormat="1" applyFont="1" applyFill="1" applyBorder="1" applyAlignment="1">
      <alignment vertical="center" wrapText="1"/>
    </xf>
    <xf numFmtId="37" fontId="11" fillId="0" borderId="2" xfId="1" applyNumberFormat="1" applyFont="1" applyBorder="1" applyAlignment="1">
      <alignment vertical="center"/>
    </xf>
    <xf numFmtId="0" fontId="11" fillId="0" borderId="7" xfId="0" applyFont="1" applyBorder="1"/>
    <xf numFmtId="0" fontId="16" fillId="4" borderId="24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/>
    <xf numFmtId="0" fontId="11" fillId="0" borderId="6" xfId="0" applyFont="1" applyFill="1" applyBorder="1"/>
    <xf numFmtId="0" fontId="11" fillId="0" borderId="5" xfId="0" applyFont="1" applyFill="1" applyBorder="1" applyAlignment="1"/>
    <xf numFmtId="0" fontId="11" fillId="0" borderId="0" xfId="0" applyFont="1" applyFill="1"/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167" fontId="4" fillId="0" borderId="0" xfId="1" applyNumberFormat="1" applyFont="1" applyFill="1" applyBorder="1" applyAlignment="1">
      <alignment horizontal="center"/>
    </xf>
    <xf numFmtId="2" fontId="0" fillId="6" borderId="0" xfId="0" applyNumberFormat="1" applyFill="1" applyBorder="1" applyAlignment="1" applyProtection="1">
      <alignment vertical="top"/>
      <protection locked="0"/>
    </xf>
    <xf numFmtId="2" fontId="5" fillId="6" borderId="0" xfId="0" applyNumberFormat="1" applyFont="1" applyFill="1" applyBorder="1" applyAlignment="1" applyProtection="1">
      <alignment vertical="top"/>
      <protection locked="0"/>
    </xf>
    <xf numFmtId="2" fontId="5" fillId="6" borderId="0" xfId="33" applyNumberFormat="1" applyFill="1" applyBorder="1" applyAlignment="1" applyProtection="1">
      <alignment vertical="top"/>
      <protection locked="0"/>
    </xf>
    <xf numFmtId="2" fontId="0" fillId="6" borderId="0" xfId="0" applyNumberFormat="1" applyFont="1" applyFill="1" applyBorder="1" applyAlignment="1" applyProtection="1">
      <alignment vertical="top"/>
      <protection locked="0"/>
    </xf>
    <xf numFmtId="0" fontId="0" fillId="0" borderId="2" xfId="0" applyBorder="1"/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67" fontId="11" fillId="0" borderId="0" xfId="0" applyNumberFormat="1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/>
    <xf numFmtId="0" fontId="11" fillId="0" borderId="5" xfId="0" applyFont="1" applyBorder="1" applyAlignment="1">
      <alignment horizontal="center"/>
    </xf>
    <xf numFmtId="0" fontId="18" fillId="0" borderId="0" xfId="0" applyFont="1"/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9" fillId="0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0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/>
    <xf numFmtId="0" fontId="11" fillId="0" borderId="2" xfId="0" applyFont="1" applyBorder="1" applyAlignment="1">
      <alignment horizontal="center"/>
    </xf>
    <xf numFmtId="0" fontId="22" fillId="0" borderId="2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7" fillId="5" borderId="7" xfId="0" applyFont="1" applyFill="1" applyBorder="1" applyAlignment="1">
      <alignment horizontal="center" vertical="center" wrapText="1"/>
    </xf>
    <xf numFmtId="0" fontId="27" fillId="5" borderId="7" xfId="2" applyFont="1" applyFill="1" applyBorder="1" applyAlignment="1" applyProtection="1">
      <alignment horizontal="center" vertical="center"/>
      <protection locked="0"/>
    </xf>
    <xf numFmtId="168" fontId="27" fillId="5" borderId="7" xfId="3" applyNumberFormat="1" applyFont="1" applyFill="1" applyBorder="1" applyAlignment="1" applyProtection="1">
      <alignment horizontal="center" vertical="center"/>
      <protection locked="0"/>
    </xf>
    <xf numFmtId="165" fontId="27" fillId="5" borderId="7" xfId="0" applyNumberFormat="1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167" fontId="11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vertical="center"/>
    </xf>
    <xf numFmtId="166" fontId="4" fillId="0" borderId="0" xfId="1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29" fillId="0" borderId="0" xfId="0" applyFont="1"/>
    <xf numFmtId="0" fontId="21" fillId="0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vertical="center" wrapText="1"/>
    </xf>
    <xf numFmtId="0" fontId="18" fillId="2" borderId="2" xfId="0" applyFont="1" applyFill="1" applyBorder="1" applyAlignment="1">
      <alignment horizontal="center"/>
    </xf>
    <xf numFmtId="166" fontId="18" fillId="2" borderId="2" xfId="1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horizontal="center"/>
    </xf>
    <xf numFmtId="166" fontId="18" fillId="3" borderId="2" xfId="1" applyNumberFormat="1" applyFont="1" applyFill="1" applyBorder="1" applyAlignment="1" applyProtection="1">
      <alignment horizontal="center" vertical="top"/>
      <protection locked="0"/>
    </xf>
    <xf numFmtId="166" fontId="18" fillId="6" borderId="2" xfId="1" applyNumberFormat="1" applyFont="1" applyFill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/>
    </xf>
    <xf numFmtId="0" fontId="0" fillId="7" borderId="0" xfId="0" applyFill="1"/>
    <xf numFmtId="0" fontId="31" fillId="0" borderId="2" xfId="0" applyFont="1" applyBorder="1" applyAlignment="1">
      <alignment vertical="center" wrapText="1"/>
    </xf>
    <xf numFmtId="0" fontId="31" fillId="7" borderId="2" xfId="0" applyFont="1" applyFill="1" applyBorder="1" applyAlignment="1">
      <alignment vertical="center" wrapText="1"/>
    </xf>
    <xf numFmtId="0" fontId="31" fillId="7" borderId="2" xfId="0" applyFont="1" applyFill="1" applyBorder="1" applyAlignment="1">
      <alignment vertical="center"/>
    </xf>
    <xf numFmtId="0" fontId="5" fillId="6" borderId="0" xfId="29" applyFont="1" applyFill="1" applyBorder="1" applyAlignment="1" applyProtection="1">
      <alignment vertical="top"/>
      <protection locked="0"/>
    </xf>
    <xf numFmtId="0" fontId="5" fillId="6" borderId="0" xfId="2" applyFont="1" applyFill="1" applyBorder="1" applyAlignment="1" applyProtection="1">
      <alignment vertical="top"/>
      <protection locked="0"/>
    </xf>
    <xf numFmtId="0" fontId="5" fillId="6" borderId="0" xfId="4" applyFont="1" applyFill="1" applyBorder="1" applyAlignment="1" applyProtection="1">
      <alignment vertical="top"/>
      <protection locked="0"/>
    </xf>
    <xf numFmtId="0" fontId="5" fillId="6" borderId="0" xfId="34" applyFont="1" applyFill="1" applyBorder="1" applyAlignment="1" applyProtection="1">
      <alignment vertical="top"/>
      <protection locked="0"/>
    </xf>
    <xf numFmtId="0" fontId="11" fillId="5" borderId="11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/>
    <xf numFmtId="0" fontId="12" fillId="5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5" fillId="3" borderId="2" xfId="8" applyFont="1" applyFill="1" applyBorder="1" applyAlignment="1" applyProtection="1">
      <alignment vertical="top"/>
      <protection locked="0"/>
    </xf>
    <xf numFmtId="0" fontId="5" fillId="3" borderId="2" xfId="4" applyFont="1" applyFill="1" applyBorder="1" applyAlignment="1">
      <alignment vertical="top"/>
    </xf>
    <xf numFmtId="0" fontId="5" fillId="3" borderId="2" xfId="4" applyFont="1" applyFill="1" applyBorder="1" applyAlignment="1" applyProtection="1">
      <alignment vertical="top"/>
      <protection locked="0"/>
    </xf>
    <xf numFmtId="0" fontId="5" fillId="3" borderId="2" xfId="8" applyFont="1" applyFill="1" applyBorder="1" applyAlignment="1" applyProtection="1">
      <alignment horizontal="left" vertical="top"/>
      <protection locked="0"/>
    </xf>
    <xf numFmtId="0" fontId="0" fillId="3" borderId="0" xfId="0" applyFill="1" applyBorder="1"/>
    <xf numFmtId="0" fontId="0" fillId="0" borderId="0" xfId="0" applyBorder="1"/>
    <xf numFmtId="0" fontId="5" fillId="0" borderId="2" xfId="8" applyFont="1" applyFill="1" applyBorder="1" applyAlignment="1" applyProtection="1">
      <alignment vertical="top"/>
      <protection locked="0"/>
    </xf>
    <xf numFmtId="0" fontId="5" fillId="0" borderId="2" xfId="8" applyFont="1" applyBorder="1" applyAlignment="1" applyProtection="1">
      <alignment vertical="top"/>
      <protection locked="0"/>
    </xf>
    <xf numFmtId="168" fontId="5" fillId="6" borderId="2" xfId="12" applyNumberFormat="1" applyFont="1" applyFill="1" applyBorder="1" applyAlignment="1" applyProtection="1">
      <alignment vertical="top"/>
      <protection locked="0"/>
    </xf>
    <xf numFmtId="0" fontId="5" fillId="0" borderId="2" xfId="9" applyFont="1" applyBorder="1" applyAlignment="1">
      <alignment vertical="top"/>
    </xf>
    <xf numFmtId="170" fontId="5" fillId="0" borderId="2" xfId="9" applyNumberFormat="1" applyFont="1" applyBorder="1" applyAlignment="1">
      <alignment vertical="top"/>
    </xf>
    <xf numFmtId="1" fontId="5" fillId="6" borderId="2" xfId="16" applyNumberFormat="1" applyFont="1" applyFill="1" applyBorder="1" applyAlignment="1" applyProtection="1">
      <alignment vertical="top"/>
      <protection locked="0"/>
    </xf>
    <xf numFmtId="0" fontId="5" fillId="6" borderId="2" xfId="14" applyFont="1" applyFill="1" applyBorder="1" applyAlignment="1" applyProtection="1">
      <alignment vertical="top"/>
      <protection locked="0"/>
    </xf>
    <xf numFmtId="170" fontId="5" fillId="6" borderId="2" xfId="14" applyNumberFormat="1" applyFont="1" applyFill="1" applyBorder="1" applyAlignment="1" applyProtection="1">
      <alignment vertical="top"/>
      <protection locked="0"/>
    </xf>
    <xf numFmtId="0" fontId="5" fillId="0" borderId="2" xfId="4" applyFont="1" applyBorder="1" applyAlignment="1" applyProtection="1">
      <alignment vertical="top"/>
      <protection locked="0"/>
    </xf>
    <xf numFmtId="0" fontId="5" fillId="0" borderId="2" xfId="4" applyBorder="1" applyAlignment="1">
      <alignment vertical="top"/>
    </xf>
    <xf numFmtId="165" fontId="5" fillId="0" borderId="2" xfId="4" applyNumberFormat="1" applyBorder="1" applyAlignment="1" applyProtection="1">
      <alignment vertical="top"/>
      <protection locked="0"/>
    </xf>
    <xf numFmtId="1" fontId="5" fillId="6" borderId="2" xfId="31" applyNumberFormat="1" applyFill="1" applyBorder="1" applyAlignment="1" applyProtection="1">
      <alignment vertical="top"/>
      <protection locked="0"/>
    </xf>
    <xf numFmtId="0" fontId="5" fillId="6" borderId="2" xfId="34" applyFont="1" applyFill="1" applyBorder="1" applyAlignment="1" applyProtection="1">
      <alignment vertical="top"/>
      <protection locked="0"/>
    </xf>
    <xf numFmtId="168" fontId="5" fillId="0" borderId="2" xfId="3" applyNumberFormat="1" applyFont="1" applyBorder="1" applyAlignment="1" applyProtection="1">
      <alignment vertical="top"/>
      <protection locked="0"/>
    </xf>
    <xf numFmtId="0" fontId="5" fillId="6" borderId="2" xfId="8" applyFont="1" applyFill="1" applyBorder="1" applyAlignment="1" applyProtection="1">
      <alignment vertical="top"/>
      <protection locked="0"/>
    </xf>
    <xf numFmtId="1" fontId="5" fillId="0" borderId="2" xfId="9" applyNumberFormat="1" applyFont="1" applyBorder="1" applyAlignment="1" applyProtection="1">
      <alignment vertical="top"/>
      <protection locked="0"/>
    </xf>
    <xf numFmtId="170" fontId="34" fillId="6" borderId="2" xfId="5" applyNumberFormat="1" applyFont="1" applyFill="1" applyBorder="1" applyAlignment="1" applyProtection="1">
      <alignment vertical="top"/>
      <protection locked="0"/>
    </xf>
    <xf numFmtId="0" fontId="34" fillId="6" borderId="2" xfId="5" applyFont="1" applyFill="1" applyBorder="1" applyAlignment="1" applyProtection="1">
      <alignment vertical="top"/>
      <protection locked="0"/>
    </xf>
    <xf numFmtId="170" fontId="34" fillId="6" borderId="2" xfId="5" applyNumberFormat="1" applyFont="1" applyFill="1" applyBorder="1" applyAlignment="1">
      <alignment vertical="top"/>
    </xf>
    <xf numFmtId="170" fontId="5" fillId="6" borderId="2" xfId="5" applyNumberFormat="1" applyFont="1" applyFill="1" applyBorder="1" applyAlignment="1">
      <alignment vertical="top"/>
    </xf>
    <xf numFmtId="0" fontId="36" fillId="6" borderId="2" xfId="15" applyFont="1" applyFill="1" applyBorder="1" applyAlignment="1" applyProtection="1">
      <alignment vertical="top"/>
      <protection locked="0"/>
    </xf>
    <xf numFmtId="170" fontId="36" fillId="6" borderId="2" xfId="15" applyNumberFormat="1" applyFont="1" applyFill="1" applyBorder="1" applyAlignment="1" applyProtection="1">
      <alignment vertical="top"/>
      <protection locked="0"/>
    </xf>
    <xf numFmtId="0" fontId="5" fillId="6" borderId="2" xfId="29" applyFont="1" applyFill="1" applyBorder="1" applyAlignment="1" applyProtection="1">
      <alignment vertical="top"/>
      <protection locked="0"/>
    </xf>
    <xf numFmtId="170" fontId="5" fillId="6" borderId="2" xfId="5" applyNumberFormat="1" applyFont="1" applyFill="1" applyBorder="1" applyAlignment="1" applyProtection="1">
      <alignment vertical="top"/>
      <protection locked="0"/>
    </xf>
    <xf numFmtId="0" fontId="5" fillId="0" borderId="2" xfId="24" applyFont="1" applyBorder="1" applyAlignment="1">
      <alignment vertical="top"/>
    </xf>
    <xf numFmtId="0" fontId="5" fillId="6" borderId="2" xfId="4" applyFont="1" applyFill="1" applyBorder="1" applyAlignment="1" applyProtection="1">
      <alignment vertical="top"/>
      <protection locked="0"/>
    </xf>
    <xf numFmtId="0" fontId="5" fillId="0" borderId="2" xfId="22" applyNumberFormat="1" applyFont="1" applyBorder="1" applyAlignment="1">
      <alignment vertical="top"/>
    </xf>
    <xf numFmtId="165" fontId="5" fillId="6" borderId="2" xfId="30" applyNumberFormat="1" applyFill="1" applyBorder="1" applyAlignment="1">
      <alignment vertical="top"/>
    </xf>
    <xf numFmtId="0" fontId="5" fillId="0" borderId="2" xfId="22" applyNumberFormat="1" applyFont="1" applyBorder="1"/>
    <xf numFmtId="0" fontId="5" fillId="6" borderId="2" xfId="2" applyFont="1" applyFill="1" applyBorder="1" applyAlignment="1" applyProtection="1">
      <alignment vertical="top" wrapText="1"/>
      <protection locked="0"/>
    </xf>
    <xf numFmtId="0" fontId="5" fillId="0" borderId="2" xfId="2" applyFont="1" applyBorder="1" applyAlignment="1" applyProtection="1">
      <alignment vertical="top"/>
      <protection locked="0"/>
    </xf>
    <xf numFmtId="168" fontId="5" fillId="0" borderId="2" xfId="22" applyNumberFormat="1" applyFont="1" applyBorder="1" applyAlignment="1">
      <alignment vertical="top"/>
    </xf>
    <xf numFmtId="165" fontId="5" fillId="0" borderId="2" xfId="2" applyNumberFormat="1" applyFont="1" applyBorder="1" applyAlignment="1" applyProtection="1">
      <alignment vertical="top"/>
      <protection locked="0"/>
    </xf>
    <xf numFmtId="168" fontId="5" fillId="0" borderId="2" xfId="22" applyNumberFormat="1" applyFont="1" applyFill="1" applyBorder="1" applyAlignment="1" applyProtection="1">
      <alignment vertical="top"/>
      <protection locked="0"/>
    </xf>
    <xf numFmtId="168" fontId="5" fillId="6" borderId="2" xfId="22" applyNumberFormat="1" applyFont="1" applyFill="1" applyBorder="1" applyAlignment="1" applyProtection="1">
      <alignment vertical="top"/>
      <protection locked="0"/>
    </xf>
    <xf numFmtId="0" fontId="5" fillId="6" borderId="2" xfId="2" applyFont="1" applyFill="1" applyBorder="1" applyAlignment="1" applyProtection="1">
      <alignment vertical="top"/>
      <protection locked="0"/>
    </xf>
    <xf numFmtId="0" fontId="5" fillId="0" borderId="2" xfId="37" applyFont="1" applyBorder="1" applyAlignment="1">
      <alignment vertical="top"/>
    </xf>
    <xf numFmtId="165" fontId="5" fillId="0" borderId="2" xfId="37" applyNumberFormat="1" applyFont="1" applyBorder="1" applyAlignment="1">
      <alignment vertical="top"/>
    </xf>
    <xf numFmtId="0" fontId="5" fillId="0" borderId="2" xfId="37" applyFont="1" applyBorder="1"/>
    <xf numFmtId="165" fontId="5" fillId="6" borderId="2" xfId="19" applyNumberFormat="1" applyFont="1" applyFill="1" applyBorder="1" applyAlignment="1" applyProtection="1">
      <alignment vertical="top"/>
      <protection locked="0"/>
    </xf>
    <xf numFmtId="165" fontId="5" fillId="6" borderId="2" xfId="18" applyNumberFormat="1" applyFont="1" applyFill="1" applyBorder="1" applyAlignment="1" applyProtection="1">
      <alignment vertical="top"/>
      <protection locked="0"/>
    </xf>
    <xf numFmtId="0" fontId="6" fillId="3" borderId="2" xfId="39" applyFill="1" applyBorder="1"/>
    <xf numFmtId="0" fontId="5" fillId="0" borderId="2" xfId="4" applyFont="1" applyBorder="1"/>
    <xf numFmtId="165" fontId="5" fillId="0" borderId="2" xfId="4" applyNumberFormat="1" applyFont="1" applyBorder="1" applyAlignment="1" applyProtection="1">
      <alignment vertical="top"/>
      <protection locked="0"/>
    </xf>
    <xf numFmtId="0" fontId="5" fillId="0" borderId="2" xfId="2" applyFont="1" applyFill="1" applyBorder="1" applyAlignment="1" applyProtection="1">
      <alignment vertical="top"/>
      <protection locked="0"/>
    </xf>
    <xf numFmtId="0" fontId="11" fillId="0" borderId="2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/>
    </xf>
    <xf numFmtId="0" fontId="5" fillId="6" borderId="2" xfId="4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2" fontId="0" fillId="6" borderId="2" xfId="0" applyNumberFormat="1" applyFill="1" applyBorder="1" applyAlignment="1" applyProtection="1">
      <alignment vertical="top"/>
      <protection locked="0"/>
    </xf>
    <xf numFmtId="0" fontId="5" fillId="3" borderId="2" xfId="0" applyFont="1" applyFill="1" applyBorder="1" applyAlignment="1">
      <alignment vertical="top"/>
    </xf>
    <xf numFmtId="0" fontId="0" fillId="6" borderId="2" xfId="0" applyFill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6" borderId="2" xfId="4" applyFont="1" applyFill="1" applyBorder="1" applyAlignment="1" applyProtection="1">
      <alignment horizontal="left" vertical="top"/>
      <protection locked="0"/>
    </xf>
    <xf numFmtId="0" fontId="0" fillId="0" borderId="2" xfId="22" applyNumberFormat="1" applyFont="1" applyBorder="1" applyAlignment="1">
      <alignment vertical="top"/>
    </xf>
    <xf numFmtId="0" fontId="5" fillId="6" borderId="2" xfId="9" applyFont="1" applyFill="1" applyBorder="1" applyAlignment="1">
      <alignment horizontal="left" vertical="top"/>
    </xf>
    <xf numFmtId="0" fontId="5" fillId="6" borderId="2" xfId="9" applyFont="1" applyFill="1" applyBorder="1" applyAlignment="1">
      <alignment vertical="top"/>
    </xf>
    <xf numFmtId="0" fontId="5" fillId="0" borderId="2" xfId="0" applyFont="1" applyBorder="1"/>
    <xf numFmtId="0" fontId="5" fillId="6" borderId="2" xfId="0" applyFont="1" applyFill="1" applyBorder="1"/>
    <xf numFmtId="1" fontId="5" fillId="0" borderId="2" xfId="0" applyNumberFormat="1" applyFont="1" applyBorder="1" applyAlignment="1">
      <alignment vertical="top"/>
    </xf>
    <xf numFmtId="2" fontId="5" fillId="6" borderId="2" xfId="0" applyNumberFormat="1" applyFont="1" applyFill="1" applyBorder="1" applyAlignment="1" applyProtection="1">
      <alignment vertical="top"/>
      <protection locked="0"/>
    </xf>
    <xf numFmtId="0" fontId="5" fillId="6" borderId="2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>
      <alignment vertical="top"/>
    </xf>
    <xf numFmtId="0" fontId="5" fillId="6" borderId="2" xfId="5" applyFont="1" applyFill="1" applyBorder="1" applyAlignment="1" applyProtection="1">
      <alignment vertical="top"/>
      <protection locked="0"/>
    </xf>
    <xf numFmtId="0" fontId="5" fillId="0" borderId="2" xfId="0" applyFont="1" applyBorder="1" applyAlignment="1">
      <alignment horizontal="left" vertical="top"/>
    </xf>
    <xf numFmtId="0" fontId="32" fillId="3" borderId="2" xfId="0" applyFont="1" applyFill="1" applyBorder="1" applyAlignment="1">
      <alignment horizontal="left"/>
    </xf>
    <xf numFmtId="0" fontId="28" fillId="6" borderId="2" xfId="0" applyFont="1" applyFill="1" applyBorder="1" applyAlignment="1" applyProtection="1">
      <alignment vertical="top"/>
      <protection locked="0"/>
    </xf>
    <xf numFmtId="170" fontId="28" fillId="6" borderId="2" xfId="0" applyNumberFormat="1" applyFont="1" applyFill="1" applyBorder="1" applyAlignment="1" applyProtection="1">
      <alignment vertical="top"/>
      <protection locked="0"/>
    </xf>
    <xf numFmtId="170" fontId="5" fillId="6" borderId="2" xfId="0" applyNumberFormat="1" applyFont="1" applyFill="1" applyBorder="1" applyAlignment="1" applyProtection="1">
      <alignment vertical="top"/>
      <protection locked="0"/>
    </xf>
    <xf numFmtId="49" fontId="5" fillId="6" borderId="2" xfId="14" applyNumberFormat="1" applyFont="1" applyFill="1" applyBorder="1" applyAlignment="1" applyProtection="1">
      <alignment vertical="top"/>
      <protection locked="0"/>
    </xf>
    <xf numFmtId="0" fontId="5" fillId="8" borderId="2" xfId="0" applyFont="1" applyFill="1" applyBorder="1" applyAlignment="1">
      <alignment vertical="top"/>
    </xf>
    <xf numFmtId="170" fontId="5" fillId="0" borderId="2" xfId="0" applyNumberFormat="1" applyFont="1" applyBorder="1" applyAlignment="1">
      <alignment vertical="top"/>
    </xf>
    <xf numFmtId="0" fontId="5" fillId="0" borderId="2" xfId="0" applyFont="1" applyFill="1" applyBorder="1" applyAlignment="1" applyProtection="1">
      <alignment vertical="top"/>
      <protection locked="0"/>
    </xf>
    <xf numFmtId="0" fontId="5" fillId="5" borderId="2" xfId="4" applyFont="1" applyFill="1" applyBorder="1" applyAlignment="1">
      <alignment vertical="top"/>
    </xf>
    <xf numFmtId="0" fontId="5" fillId="5" borderId="2" xfId="4" applyFont="1" applyFill="1" applyBorder="1" applyAlignment="1" applyProtection="1">
      <alignment vertical="top"/>
      <protection locked="0"/>
    </xf>
    <xf numFmtId="165" fontId="0" fillId="0" borderId="2" xfId="0" applyNumberFormat="1" applyBorder="1" applyAlignment="1">
      <alignment vertical="top"/>
    </xf>
    <xf numFmtId="0" fontId="5" fillId="5" borderId="2" xfId="8" applyFont="1" applyFill="1" applyBorder="1" applyAlignment="1" applyProtection="1">
      <alignment vertical="top"/>
      <protection locked="0"/>
    </xf>
    <xf numFmtId="1" fontId="5" fillId="0" borderId="2" xfId="0" applyNumberFormat="1" applyFont="1" applyBorder="1" applyAlignment="1" applyProtection="1">
      <alignment vertical="top"/>
      <protection locked="0"/>
    </xf>
    <xf numFmtId="0" fontId="33" fillId="5" borderId="2" xfId="0" applyFont="1" applyFill="1" applyBorder="1" applyAlignment="1">
      <alignment horizontal="left"/>
    </xf>
    <xf numFmtId="0" fontId="35" fillId="0" borderId="2" xfId="0" applyFont="1" applyBorder="1" applyAlignment="1">
      <alignment vertical="top"/>
    </xf>
    <xf numFmtId="0" fontId="34" fillId="5" borderId="2" xfId="0" applyFont="1" applyFill="1" applyBorder="1" applyAlignment="1">
      <alignment horizontal="left"/>
    </xf>
    <xf numFmtId="0" fontId="5" fillId="5" borderId="2" xfId="0" applyFont="1" applyFill="1" applyBorder="1"/>
    <xf numFmtId="0" fontId="34" fillId="6" borderId="2" xfId="0" applyFont="1" applyFill="1" applyBorder="1" applyAlignment="1" applyProtection="1">
      <alignment vertical="top"/>
      <protection locked="0"/>
    </xf>
    <xf numFmtId="170" fontId="34" fillId="6" borderId="2" xfId="0" applyNumberFormat="1" applyFont="1" applyFill="1" applyBorder="1" applyAlignment="1" applyProtection="1">
      <alignment vertical="top"/>
      <protection locked="0"/>
    </xf>
    <xf numFmtId="165" fontId="5" fillId="3" borderId="2" xfId="0" applyNumberFormat="1" applyFont="1" applyFill="1" applyBorder="1" applyAlignment="1">
      <alignment vertical="top"/>
    </xf>
    <xf numFmtId="0" fontId="33" fillId="6" borderId="2" xfId="0" applyFont="1" applyFill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165" fontId="34" fillId="6" borderId="2" xfId="5" applyNumberFormat="1" applyFont="1" applyFill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169" fontId="0" fillId="0" borderId="2" xfId="22" applyFont="1" applyBorder="1"/>
    <xf numFmtId="168" fontId="5" fillId="5" borderId="2" xfId="22" applyNumberFormat="1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6" borderId="2" xfId="41" applyFont="1" applyFill="1" applyBorder="1" applyAlignment="1" applyProtection="1">
      <alignment vertical="top"/>
      <protection locked="0"/>
    </xf>
    <xf numFmtId="0" fontId="5" fillId="5" borderId="2" xfId="0" applyFont="1" applyFill="1" applyBorder="1" applyAlignment="1" applyProtection="1">
      <alignment vertical="top"/>
      <protection locked="0"/>
    </xf>
    <xf numFmtId="0" fontId="0" fillId="3" borderId="2" xfId="0" applyFill="1" applyBorder="1"/>
    <xf numFmtId="0" fontId="0" fillId="5" borderId="2" xfId="0" applyFill="1" applyBorder="1"/>
    <xf numFmtId="0" fontId="5" fillId="5" borderId="2" xfId="36" applyFont="1" applyFill="1" applyBorder="1" applyAlignment="1" applyProtection="1">
      <alignment vertical="top"/>
      <protection locked="0"/>
    </xf>
    <xf numFmtId="0" fontId="5" fillId="0" borderId="2" xfId="2" applyFont="1" applyBorder="1" applyAlignment="1" applyProtection="1">
      <alignment horizontal="left" vertical="top"/>
      <protection locked="0"/>
    </xf>
    <xf numFmtId="49" fontId="5" fillId="6" borderId="2" xfId="28" applyNumberFormat="1" applyFont="1" applyFill="1" applyBorder="1" applyAlignment="1" applyProtection="1">
      <alignment horizontal="left" vertical="top"/>
      <protection locked="0"/>
    </xf>
    <xf numFmtId="49" fontId="5" fillId="6" borderId="2" xfId="4" applyNumberFormat="1" applyFont="1" applyFill="1" applyBorder="1" applyAlignment="1" applyProtection="1">
      <alignment horizontal="left" vertical="top"/>
      <protection locked="0"/>
    </xf>
    <xf numFmtId="0" fontId="5" fillId="0" borderId="2" xfId="37" applyFont="1" applyBorder="1" applyAlignment="1">
      <alignment horizontal="right"/>
    </xf>
    <xf numFmtId="0" fontId="5" fillId="0" borderId="0" xfId="36"/>
    <xf numFmtId="0" fontId="5" fillId="0" borderId="0" xfId="36" applyFont="1" applyAlignment="1">
      <alignment vertical="top"/>
    </xf>
    <xf numFmtId="0" fontId="21" fillId="5" borderId="18" xfId="0" applyFont="1" applyFill="1" applyBorder="1" applyAlignment="1">
      <alignment horizontal="center" vertical="center"/>
    </xf>
    <xf numFmtId="165" fontId="5" fillId="0" borderId="0" xfId="26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5" fillId="0" borderId="0" xfId="24" applyFont="1" applyBorder="1" applyAlignment="1">
      <alignment vertical="top"/>
    </xf>
    <xf numFmtId="1" fontId="5" fillId="6" borderId="0" xfId="32" applyNumberFormat="1" applyFill="1" applyBorder="1" applyAlignment="1" applyProtection="1">
      <alignment vertical="top"/>
      <protection locked="0"/>
    </xf>
    <xf numFmtId="169" fontId="0" fillId="6" borderId="0" xfId="25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169" fontId="5" fillId="0" borderId="0" xfId="22" applyFont="1" applyBorder="1" applyAlignment="1" applyProtection="1">
      <alignment vertical="top"/>
      <protection locked="0"/>
    </xf>
    <xf numFmtId="0" fontId="5" fillId="0" borderId="0" xfId="4" applyFont="1" applyBorder="1" applyAlignment="1" applyProtection="1">
      <alignment vertical="top"/>
      <protection locked="0"/>
    </xf>
    <xf numFmtId="0" fontId="5" fillId="6" borderId="0" xfId="0" applyFont="1" applyFill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5" fillId="0" borderId="0" xfId="23" applyNumberFormat="1" applyBorder="1" applyAlignment="1">
      <alignment vertical="top"/>
    </xf>
    <xf numFmtId="0" fontId="5" fillId="6" borderId="0" xfId="2" applyFont="1" applyFill="1" applyBorder="1" applyAlignment="1" applyProtection="1">
      <alignment vertical="top" wrapText="1"/>
      <protection locked="0"/>
    </xf>
    <xf numFmtId="0" fontId="5" fillId="0" borderId="0" xfId="17" applyFont="1" applyBorder="1" applyAlignment="1">
      <alignment vertical="top"/>
    </xf>
    <xf numFmtId="0" fontId="5" fillId="0" borderId="0" xfId="17" applyBorder="1"/>
    <xf numFmtId="0" fontId="5" fillId="0" borderId="0" xfId="4" applyFont="1" applyFill="1" applyBorder="1" applyAlignment="1" applyProtection="1">
      <alignment vertical="top"/>
      <protection locked="0"/>
    </xf>
    <xf numFmtId="0" fontId="5" fillId="0" borderId="0" xfId="9" applyFont="1" applyBorder="1" applyAlignment="1">
      <alignment vertical="top"/>
    </xf>
    <xf numFmtId="0" fontId="5" fillId="0" borderId="0" xfId="8" applyFont="1" applyFill="1" applyBorder="1" applyAlignment="1" applyProtection="1">
      <alignment vertical="top"/>
      <protection locked="0"/>
    </xf>
    <xf numFmtId="1" fontId="5" fillId="6" borderId="0" xfId="19" applyNumberFormat="1" applyFont="1" applyFill="1" applyBorder="1" applyAlignment="1" applyProtection="1">
      <alignment vertical="top"/>
      <protection locked="0"/>
    </xf>
    <xf numFmtId="169" fontId="5" fillId="6" borderId="0" xfId="22" applyFont="1" applyFill="1" applyBorder="1" applyAlignment="1" applyProtection="1">
      <alignment vertical="top"/>
      <protection locked="0"/>
    </xf>
    <xf numFmtId="2" fontId="5" fillId="0" borderId="0" xfId="2" applyNumberFormat="1" applyFont="1" applyBorder="1" applyAlignment="1" applyProtection="1">
      <alignment vertical="top"/>
      <protection locked="0"/>
    </xf>
    <xf numFmtId="2" fontId="5" fillId="0" borderId="0" xfId="0" applyNumberFormat="1" applyFont="1" applyBorder="1" applyAlignment="1">
      <alignment vertical="top"/>
    </xf>
    <xf numFmtId="0" fontId="5" fillId="6" borderId="0" xfId="15" applyFont="1" applyFill="1" applyBorder="1" applyAlignment="1" applyProtection="1">
      <alignment vertical="top"/>
      <protection locked="0"/>
    </xf>
    <xf numFmtId="0" fontId="5" fillId="6" borderId="0" xfId="0" applyFont="1" applyFill="1" applyBorder="1" applyAlignment="1" applyProtection="1">
      <alignment vertical="top"/>
      <protection locked="0"/>
    </xf>
    <xf numFmtId="0" fontId="5" fillId="6" borderId="0" xfId="5" applyFont="1" applyFill="1" applyBorder="1" applyAlignment="1" applyProtection="1">
      <alignment vertical="top"/>
      <protection locked="0"/>
    </xf>
    <xf numFmtId="0" fontId="5" fillId="6" borderId="0" xfId="14" applyFont="1" applyFill="1" applyBorder="1" applyAlignment="1" applyProtection="1">
      <alignment vertical="top"/>
      <protection locked="0"/>
    </xf>
    <xf numFmtId="0" fontId="5" fillId="0" borderId="0" xfId="17" applyBorder="1" applyAlignment="1">
      <alignment vertical="top"/>
    </xf>
    <xf numFmtId="169" fontId="5" fillId="0" borderId="0" xfId="22" applyFont="1" applyBorder="1" applyAlignment="1">
      <alignment vertical="top"/>
    </xf>
    <xf numFmtId="0" fontId="0" fillId="0" borderId="0" xfId="0" applyBorder="1" applyAlignment="1">
      <alignment vertical="top"/>
    </xf>
    <xf numFmtId="2" fontId="5" fillId="0" borderId="0" xfId="0" applyNumberFormat="1" applyFont="1" applyBorder="1" applyAlignment="1" applyProtection="1">
      <alignment vertical="top"/>
      <protection locked="0"/>
    </xf>
    <xf numFmtId="169" fontId="5" fillId="0" borderId="0" xfId="22" applyFont="1" applyFill="1" applyBorder="1" applyAlignment="1">
      <alignment vertical="top"/>
    </xf>
    <xf numFmtId="0" fontId="5" fillId="6" borderId="0" xfId="5" applyFont="1" applyFill="1" applyBorder="1" applyAlignment="1">
      <alignment vertical="top"/>
    </xf>
    <xf numFmtId="0" fontId="35" fillId="0" borderId="0" xfId="0" applyFont="1" applyBorder="1" applyAlignment="1">
      <alignment vertical="top"/>
    </xf>
    <xf numFmtId="0" fontId="5" fillId="0" borderId="0" xfId="37" applyFont="1" applyBorder="1"/>
    <xf numFmtId="0" fontId="5" fillId="6" borderId="0" xfId="9" applyFont="1" applyFill="1" applyBorder="1" applyAlignment="1">
      <alignment vertical="top"/>
    </xf>
    <xf numFmtId="0" fontId="5" fillId="0" borderId="0" xfId="36" applyFont="1" applyBorder="1" applyAlignment="1">
      <alignment vertical="top"/>
    </xf>
    <xf numFmtId="0" fontId="5" fillId="0" borderId="0" xfId="0" applyFont="1" applyBorder="1"/>
    <xf numFmtId="1" fontId="5" fillId="0" borderId="0" xfId="19" applyNumberFormat="1" applyFont="1" applyBorder="1" applyAlignment="1" applyProtection="1">
      <alignment vertical="top"/>
      <protection locked="0"/>
    </xf>
    <xf numFmtId="2" fontId="5" fillId="6" borderId="0" xfId="2" applyNumberFormat="1" applyFont="1" applyFill="1" applyBorder="1" applyAlignment="1" applyProtection="1">
      <alignment vertical="top"/>
      <protection locked="0"/>
    </xf>
    <xf numFmtId="165" fontId="5" fillId="6" borderId="0" xfId="26" applyNumberFormat="1" applyFont="1" applyFill="1" applyBorder="1" applyAlignment="1" applyProtection="1">
      <alignment vertical="top"/>
      <protection locked="0"/>
    </xf>
    <xf numFmtId="0" fontId="5" fillId="6" borderId="0" xfId="21" applyFont="1" applyFill="1" applyBorder="1" applyAlignment="1">
      <alignment vertical="top"/>
    </xf>
    <xf numFmtId="0" fontId="5" fillId="0" borderId="0" xfId="4" applyFont="1" applyBorder="1"/>
    <xf numFmtId="0" fontId="6" fillId="3" borderId="0" xfId="39" applyFill="1" applyBorder="1"/>
    <xf numFmtId="0" fontId="5" fillId="6" borderId="0" xfId="41" applyFont="1" applyFill="1" applyBorder="1" applyAlignment="1" applyProtection="1">
      <alignment vertical="top"/>
      <protection locked="0"/>
    </xf>
    <xf numFmtId="0" fontId="5" fillId="5" borderId="0" xfId="0" applyFont="1" applyFill="1" applyBorder="1" applyAlignment="1" applyProtection="1">
      <alignment vertical="top"/>
      <protection locked="0"/>
    </xf>
    <xf numFmtId="0" fontId="5" fillId="0" borderId="0" xfId="16" applyFont="1" applyBorder="1"/>
    <xf numFmtId="0" fontId="5" fillId="5" borderId="0" xfId="36" applyFont="1" applyFill="1" applyBorder="1" applyAlignment="1" applyProtection="1">
      <alignment vertical="top"/>
      <protection locked="0"/>
    </xf>
    <xf numFmtId="0" fontId="5" fillId="0" borderId="0" xfId="2" applyFont="1" applyBorder="1" applyAlignment="1" applyProtection="1">
      <alignment vertical="top"/>
      <protection locked="0"/>
    </xf>
    <xf numFmtId="0" fontId="5" fillId="0" borderId="0" xfId="37" applyFont="1" applyBorder="1" applyAlignment="1">
      <alignment vertical="top"/>
    </xf>
    <xf numFmtId="14" fontId="0" fillId="0" borderId="0" xfId="0" applyNumberFormat="1" applyBorder="1"/>
    <xf numFmtId="0" fontId="27" fillId="5" borderId="2" xfId="0" applyFont="1" applyFill="1" applyBorder="1" applyAlignment="1">
      <alignment horizontal="center" vertical="center" wrapText="1"/>
    </xf>
    <xf numFmtId="168" fontId="5" fillId="3" borderId="2" xfId="22" applyNumberFormat="1" applyFont="1" applyFill="1" applyBorder="1" applyAlignment="1">
      <alignment vertical="top"/>
    </xf>
    <xf numFmtId="0" fontId="5" fillId="3" borderId="2" xfId="4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vertical="top"/>
      <protection locked="0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center" vertical="center" wrapText="1"/>
    </xf>
    <xf numFmtId="41" fontId="18" fillId="0" borderId="4" xfId="1" applyNumberFormat="1" applyFont="1" applyBorder="1" applyAlignment="1">
      <alignment horizontal="center" vertical="center" wrapText="1"/>
    </xf>
    <xf numFmtId="41" fontId="18" fillId="0" borderId="5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43" fontId="18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>
      <alignment horizontal="center"/>
    </xf>
    <xf numFmtId="167" fontId="11" fillId="0" borderId="5" xfId="1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67" fontId="11" fillId="0" borderId="5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5" xfId="0" applyFont="1" applyBorder="1"/>
    <xf numFmtId="0" fontId="18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37" fontId="18" fillId="0" borderId="2" xfId="1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37" fontId="11" fillId="0" borderId="0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</cellXfs>
  <cellStyles count="42">
    <cellStyle name="Comma" xfId="1" builtinId="3"/>
    <cellStyle name="Comma 11" xfId="22"/>
    <cellStyle name="Comma 11 2 2 2" xfId="25"/>
    <cellStyle name="Comma 18" xfId="3"/>
    <cellStyle name="Comma 24" xfId="7"/>
    <cellStyle name="Comma 25" xfId="13"/>
    <cellStyle name="Comma 29" xfId="12"/>
    <cellStyle name="Comma 4" xfId="38"/>
    <cellStyle name="Normal" xfId="0" builtinId="0"/>
    <cellStyle name="Normal 10" xfId="36"/>
    <cellStyle name="Normal 109" xfId="37"/>
    <cellStyle name="Normal 115 2" xfId="11"/>
    <cellStyle name="Normal 12" xfId="8"/>
    <cellStyle name="Normal 136 3" xfId="39"/>
    <cellStyle name="Normal 139" xfId="6"/>
    <cellStyle name="Normal 140" xfId="10"/>
    <cellStyle name="Normal 142" xfId="9"/>
    <cellStyle name="Normal 2 52" xfId="21"/>
    <cellStyle name="Normal 3" xfId="20"/>
    <cellStyle name="Normal 3 2" xfId="16"/>
    <cellStyle name="Normal 3 2 2 2 2" xfId="31"/>
    <cellStyle name="Normal 46" xfId="18"/>
    <cellStyle name="Normal 5" xfId="28"/>
    <cellStyle name="Normal 56 2" xfId="15"/>
    <cellStyle name="Normal 62" xfId="14"/>
    <cellStyle name="Normal 63 2" xfId="19"/>
    <cellStyle name="Normal 63 2 2 2" xfId="32"/>
    <cellStyle name="Normal 65 2" xfId="5"/>
    <cellStyle name="Normal 65 2 2" xfId="29"/>
    <cellStyle name="Normal 65 2 2 2" xfId="34"/>
    <cellStyle name="Normal 74" xfId="26"/>
    <cellStyle name="Normal 75 14 2" xfId="41"/>
    <cellStyle name="Normal 77" xfId="40"/>
    <cellStyle name="Normal 78" xfId="24"/>
    <cellStyle name="Normal 82" xfId="35"/>
    <cellStyle name="Normal 83" xfId="30"/>
    <cellStyle name="Normal 84" xfId="2"/>
    <cellStyle name="Normal 84 2" xfId="27"/>
    <cellStyle name="Normal 84 2 2 2" xfId="33"/>
    <cellStyle name="Normal 85" xfId="17"/>
    <cellStyle name="Normal 86" xfId="23"/>
    <cellStyle name="Normal 97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4" name="Month"/>
    <tableColumn id="5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showGridLines="0" view="pageLayout" zoomScale="110" zoomScalePageLayoutView="110" workbookViewId="0">
      <selection activeCell="D8" sqref="D8"/>
    </sheetView>
  </sheetViews>
  <sheetFormatPr defaultColWidth="8.88671875" defaultRowHeight="13.8"/>
  <cols>
    <col min="1" max="1" width="1" style="1" customWidth="1"/>
    <col min="2" max="2" width="14.44140625" style="1" customWidth="1"/>
    <col min="3" max="3" width="3.109375" style="1" customWidth="1"/>
    <col min="4" max="4" width="14" style="1" customWidth="1"/>
    <col min="5" max="5" width="13.5546875" style="1" customWidth="1"/>
    <col min="6" max="7" width="12.33203125" style="1" customWidth="1"/>
    <col min="8" max="8" width="12" style="1" customWidth="1"/>
    <col min="9" max="9" width="12.5546875" style="1" customWidth="1"/>
    <col min="10" max="10" width="11.88671875" style="1" customWidth="1"/>
    <col min="11" max="16384" width="8.88671875" style="1"/>
  </cols>
  <sheetData>
    <row r="1" spans="1:9" ht="15.6" customHeight="1">
      <c r="A1" s="22"/>
      <c r="B1" s="22"/>
      <c r="C1" s="394" t="s">
        <v>69</v>
      </c>
      <c r="D1" s="394"/>
      <c r="E1" s="394"/>
      <c r="F1" s="394"/>
      <c r="G1" s="394"/>
      <c r="H1" s="394"/>
      <c r="I1" s="22"/>
    </row>
    <row r="2" spans="1:9">
      <c r="A2" s="22"/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30" t="s">
        <v>103</v>
      </c>
      <c r="B3" s="31"/>
      <c r="C3" s="367" t="s">
        <v>3</v>
      </c>
      <c r="D3" s="368"/>
      <c r="E3" s="32"/>
      <c r="F3" s="30" t="s">
        <v>101</v>
      </c>
      <c r="G3" s="369" t="s">
        <v>8</v>
      </c>
      <c r="H3" s="369"/>
      <c r="I3" s="33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 ht="17.25" customHeight="1">
      <c r="A5" s="380" t="s">
        <v>228</v>
      </c>
      <c r="B5" s="369"/>
      <c r="C5" s="369"/>
      <c r="D5" s="381"/>
      <c r="E5" s="32"/>
      <c r="F5" s="30" t="s">
        <v>102</v>
      </c>
      <c r="G5" s="31"/>
      <c r="H5" s="395">
        <v>2017</v>
      </c>
      <c r="I5" s="396"/>
    </row>
    <row r="6" spans="1:9">
      <c r="A6" s="22"/>
      <c r="B6" s="22"/>
      <c r="C6" s="22"/>
      <c r="D6" s="22"/>
      <c r="E6" s="22"/>
      <c r="F6" s="22"/>
      <c r="G6" s="22"/>
      <c r="H6" s="22"/>
      <c r="I6" s="22"/>
    </row>
    <row r="7" spans="1:9">
      <c r="A7" s="22" t="s">
        <v>10</v>
      </c>
      <c r="B7" s="23"/>
      <c r="C7" s="23"/>
      <c r="D7" s="23"/>
      <c r="E7" s="23"/>
      <c r="F7" s="23"/>
      <c r="G7" s="23"/>
      <c r="H7" s="23"/>
      <c r="I7" s="22"/>
    </row>
    <row r="8" spans="1:9" ht="20.25" customHeight="1">
      <c r="A8" s="22" t="s">
        <v>176</v>
      </c>
      <c r="B8" s="23"/>
      <c r="C8" s="23"/>
      <c r="D8" s="1" t="s">
        <v>229</v>
      </c>
      <c r="E8" s="23" t="s">
        <v>177</v>
      </c>
      <c r="F8" s="23" t="s">
        <v>231</v>
      </c>
      <c r="H8" s="23" t="s">
        <v>11</v>
      </c>
      <c r="I8" s="22"/>
    </row>
    <row r="9" spans="1:9">
      <c r="A9" s="22"/>
      <c r="B9" s="23"/>
      <c r="C9" s="23"/>
      <c r="D9" s="23"/>
      <c r="E9" s="23"/>
      <c r="F9" s="23"/>
      <c r="G9" s="23"/>
      <c r="H9" s="23"/>
      <c r="I9" s="22"/>
    </row>
    <row r="10" spans="1:9">
      <c r="A10" s="22"/>
      <c r="B10" s="23"/>
      <c r="C10" s="23"/>
      <c r="D10" s="23"/>
      <c r="E10" s="23" t="s">
        <v>178</v>
      </c>
      <c r="F10" s="38" t="s">
        <v>230</v>
      </c>
      <c r="G10" s="23"/>
      <c r="H10" s="39"/>
      <c r="I10" s="22"/>
    </row>
    <row r="11" spans="1:9" ht="6.75" customHeight="1" thickBo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8.75" customHeight="1" thickTop="1">
      <c r="A12" s="22"/>
      <c r="B12" s="23" t="s">
        <v>96</v>
      </c>
      <c r="C12" s="22"/>
      <c r="D12" s="22"/>
      <c r="E12" s="22"/>
      <c r="F12" s="22"/>
      <c r="G12" s="22"/>
      <c r="H12" s="22"/>
      <c r="I12" s="22"/>
    </row>
    <row r="13" spans="1:9" ht="18" customHeight="1">
      <c r="A13" s="22" t="s">
        <v>12</v>
      </c>
      <c r="B13" s="23"/>
      <c r="C13" s="22"/>
      <c r="D13" s="22"/>
      <c r="E13" s="35"/>
      <c r="F13" s="35"/>
      <c r="G13" s="35"/>
      <c r="H13" s="22"/>
      <c r="I13" s="22"/>
    </row>
    <row r="14" spans="1:9" ht="18.600000000000001" customHeight="1">
      <c r="A14" s="22"/>
      <c r="B14" s="370"/>
      <c r="C14" s="371"/>
      <c r="D14" s="371"/>
      <c r="E14" s="372"/>
      <c r="F14" s="377" t="s">
        <v>14</v>
      </c>
      <c r="G14" s="377"/>
      <c r="H14" s="377" t="s">
        <v>15</v>
      </c>
      <c r="I14" s="377"/>
    </row>
    <row r="15" spans="1:9" ht="18" customHeight="1">
      <c r="A15" s="22"/>
      <c r="B15" s="373" t="s">
        <v>13</v>
      </c>
      <c r="C15" s="373"/>
      <c r="D15" s="373"/>
      <c r="E15" s="373"/>
      <c r="F15" s="378">
        <v>26095</v>
      </c>
      <c r="G15" s="378"/>
      <c r="H15" s="379">
        <f>IFERROR(VLOOKUP(G3,Sheet1!G2:H6,2,FALSE)," ")</f>
        <v>193100</v>
      </c>
      <c r="I15" s="379"/>
    </row>
    <row r="16" spans="1:9" ht="27" customHeight="1">
      <c r="A16" s="22"/>
      <c r="B16" s="337" t="s">
        <v>204</v>
      </c>
      <c r="C16" s="338"/>
      <c r="D16" s="338"/>
      <c r="E16" s="339"/>
      <c r="F16" s="337">
        <v>5480</v>
      </c>
      <c r="G16" s="339"/>
      <c r="H16" s="343">
        <v>38360</v>
      </c>
      <c r="I16" s="344"/>
    </row>
    <row r="17" spans="1:12" ht="18" customHeight="1">
      <c r="A17" s="22"/>
      <c r="B17" s="340"/>
      <c r="C17" s="341"/>
      <c r="D17" s="341"/>
      <c r="E17" s="342"/>
      <c r="F17" s="340"/>
      <c r="G17" s="342"/>
      <c r="H17" s="345"/>
      <c r="I17" s="346"/>
    </row>
    <row r="18" spans="1:12" ht="23.25" customHeight="1">
      <c r="A18" s="22"/>
      <c r="B18" s="374" t="s">
        <v>205</v>
      </c>
      <c r="C18" s="375"/>
      <c r="D18" s="375"/>
      <c r="E18" s="376"/>
      <c r="F18" s="357">
        <v>5340</v>
      </c>
      <c r="G18" s="357"/>
      <c r="H18" s="357">
        <v>35671</v>
      </c>
      <c r="I18" s="357"/>
    </row>
    <row r="19" spans="1:12" ht="18" customHeight="1" thickBot="1">
      <c r="A19" s="22"/>
      <c r="B19" s="364" t="s">
        <v>72</v>
      </c>
      <c r="C19" s="365"/>
      <c r="D19" s="365"/>
      <c r="E19" s="366"/>
      <c r="F19" s="349">
        <v>5340</v>
      </c>
      <c r="G19" s="349"/>
      <c r="H19" s="349">
        <v>35671</v>
      </c>
      <c r="I19" s="349"/>
      <c r="J19" s="15"/>
    </row>
    <row r="20" spans="1:12" ht="18" customHeight="1">
      <c r="A20" s="22"/>
      <c r="B20" s="335" t="s">
        <v>91</v>
      </c>
      <c r="C20" s="336"/>
      <c r="D20" s="336"/>
      <c r="E20" s="336"/>
      <c r="F20" s="158" t="s">
        <v>225</v>
      </c>
      <c r="G20" s="159"/>
      <c r="H20" s="350"/>
      <c r="I20" s="350"/>
      <c r="J20" s="16"/>
    </row>
    <row r="21" spans="1:12" ht="18" customHeight="1">
      <c r="A21" s="22"/>
      <c r="B21" s="351" t="s">
        <v>22</v>
      </c>
      <c r="C21" s="352"/>
      <c r="D21" s="352"/>
      <c r="E21" s="353"/>
      <c r="F21" s="357"/>
      <c r="G21" s="357"/>
      <c r="H21" s="357"/>
      <c r="I21" s="357"/>
    </row>
    <row r="22" spans="1:12" ht="18" customHeight="1">
      <c r="A22" s="22"/>
      <c r="B22" s="359" t="s">
        <v>71</v>
      </c>
      <c r="C22" s="360"/>
      <c r="D22" s="360"/>
      <c r="E22" s="361"/>
      <c r="F22" s="357"/>
      <c r="G22" s="357"/>
      <c r="H22" s="357"/>
      <c r="I22" s="357"/>
    </row>
    <row r="23" spans="1:12" ht="15" customHeight="1">
      <c r="A23" s="22"/>
      <c r="B23" s="359" t="s">
        <v>73</v>
      </c>
      <c r="C23" s="360"/>
      <c r="D23" s="360"/>
      <c r="E23" s="361"/>
      <c r="F23" s="357"/>
      <c r="G23" s="357"/>
      <c r="H23" s="357"/>
      <c r="I23" s="357"/>
    </row>
    <row r="24" spans="1:12">
      <c r="A24" s="22"/>
      <c r="B24" s="22"/>
      <c r="C24" s="22"/>
      <c r="D24" s="22"/>
      <c r="E24" s="22"/>
      <c r="F24" s="22"/>
      <c r="G24" s="22"/>
      <c r="H24" s="22"/>
      <c r="I24" s="22"/>
    </row>
    <row r="25" spans="1:12">
      <c r="A25" s="22"/>
      <c r="B25" s="32" t="s">
        <v>23</v>
      </c>
      <c r="C25" s="22"/>
      <c r="D25" s="22"/>
      <c r="E25" s="22"/>
      <c r="F25" s="22"/>
      <c r="G25" s="22"/>
      <c r="H25" s="22"/>
      <c r="I25" s="22"/>
    </row>
    <row r="26" spans="1:12">
      <c r="A26" s="22"/>
      <c r="B26" s="357" t="s">
        <v>24</v>
      </c>
      <c r="C26" s="357"/>
      <c r="D26" s="362" t="s">
        <v>21</v>
      </c>
      <c r="E26" s="362"/>
      <c r="F26" s="363" t="s">
        <v>92</v>
      </c>
      <c r="G26" s="363"/>
      <c r="H26" s="362" t="s">
        <v>33</v>
      </c>
      <c r="I26" s="362"/>
      <c r="J26" s="10"/>
      <c r="K26" s="10"/>
      <c r="L26" s="10"/>
    </row>
    <row r="27" spans="1:12">
      <c r="A27" s="22"/>
      <c r="B27" s="357"/>
      <c r="C27" s="357"/>
      <c r="D27" s="127" t="s">
        <v>25</v>
      </c>
      <c r="E27" s="127" t="s">
        <v>26</v>
      </c>
      <c r="F27" s="160" t="s">
        <v>25</v>
      </c>
      <c r="G27" s="160" t="s">
        <v>26</v>
      </c>
      <c r="H27" s="127" t="s">
        <v>25</v>
      </c>
      <c r="I27" s="127" t="s">
        <v>26</v>
      </c>
      <c r="J27" s="10"/>
      <c r="K27" s="10"/>
      <c r="L27" s="10"/>
    </row>
    <row r="28" spans="1:12">
      <c r="A28" s="22"/>
      <c r="B28" s="357" t="s">
        <v>27</v>
      </c>
      <c r="C28" s="357"/>
      <c r="D28" s="21">
        <f>87+60</f>
        <v>147</v>
      </c>
      <c r="E28" s="21">
        <f>61+40</f>
        <v>101</v>
      </c>
      <c r="F28" s="161"/>
      <c r="G28" s="161"/>
      <c r="H28" s="21">
        <v>87</v>
      </c>
      <c r="I28" s="21">
        <f>1+61</f>
        <v>62</v>
      </c>
      <c r="J28" s="10"/>
      <c r="K28" s="10"/>
      <c r="L28" s="10"/>
    </row>
    <row r="29" spans="1:12">
      <c r="A29" s="22"/>
      <c r="B29" s="357" t="s">
        <v>28</v>
      </c>
      <c r="C29" s="357"/>
      <c r="D29" s="21">
        <f>1589+224</f>
        <v>1813</v>
      </c>
      <c r="E29" s="21">
        <f>1407+224</f>
        <v>1631</v>
      </c>
      <c r="F29" s="161"/>
      <c r="G29" s="161"/>
      <c r="H29" s="21">
        <f>1+1589</f>
        <v>1590</v>
      </c>
      <c r="I29" s="21">
        <v>1407</v>
      </c>
      <c r="J29" s="10"/>
      <c r="K29" s="10"/>
      <c r="L29" s="10"/>
    </row>
    <row r="30" spans="1:12">
      <c r="A30" s="22"/>
      <c r="B30" s="357" t="s">
        <v>29</v>
      </c>
      <c r="C30" s="357"/>
      <c r="D30" s="21">
        <f>7545+224+100</f>
        <v>7869</v>
      </c>
      <c r="E30" s="21">
        <f>7177+224+98</f>
        <v>7499</v>
      </c>
      <c r="F30" s="161"/>
      <c r="G30" s="161"/>
      <c r="H30" s="21">
        <f>3+7545</f>
        <v>7548</v>
      </c>
      <c r="I30" s="21">
        <f>8+7177</f>
        <v>7185</v>
      </c>
      <c r="J30" s="10"/>
      <c r="K30" s="10"/>
      <c r="L30" s="10"/>
    </row>
    <row r="31" spans="1:12">
      <c r="A31" s="22"/>
      <c r="B31" s="357" t="s">
        <v>30</v>
      </c>
      <c r="C31" s="357"/>
      <c r="D31" s="21">
        <f>6617+224+100</f>
        <v>6941</v>
      </c>
      <c r="E31" s="21">
        <f>7306+224+100</f>
        <v>7630</v>
      </c>
      <c r="F31" s="161"/>
      <c r="G31" s="161"/>
      <c r="H31" s="21">
        <f>17+6617</f>
        <v>6634</v>
      </c>
      <c r="I31" s="21">
        <f>11+7306</f>
        <v>7317</v>
      </c>
      <c r="J31" s="10"/>
      <c r="K31" s="10"/>
      <c r="L31" s="10"/>
    </row>
    <row r="32" spans="1:12">
      <c r="A32" s="22"/>
      <c r="B32" s="357" t="s">
        <v>32</v>
      </c>
      <c r="C32" s="357"/>
      <c r="D32" s="21">
        <f>1354+224</f>
        <v>1578</v>
      </c>
      <c r="E32" s="21">
        <f>944+224</f>
        <v>1168</v>
      </c>
      <c r="F32" s="161"/>
      <c r="G32" s="161"/>
      <c r="H32" s="21">
        <f>2+1354</f>
        <v>1356</v>
      </c>
      <c r="I32" s="21">
        <f>4+944</f>
        <v>948</v>
      </c>
      <c r="J32" s="10"/>
      <c r="K32" s="10"/>
      <c r="L32" s="10"/>
    </row>
    <row r="33" spans="1:12">
      <c r="A33" s="22"/>
      <c r="B33" s="357" t="s">
        <v>31</v>
      </c>
      <c r="C33" s="357"/>
      <c r="D33" s="21">
        <f>941+224</f>
        <v>1165</v>
      </c>
      <c r="E33" s="21">
        <f>594+224</f>
        <v>818</v>
      </c>
      <c r="F33" s="161"/>
      <c r="G33" s="161"/>
      <c r="H33" s="21">
        <f>1+941</f>
        <v>942</v>
      </c>
      <c r="I33" s="21">
        <f>1+594</f>
        <v>595</v>
      </c>
      <c r="J33" s="10"/>
      <c r="K33" s="10"/>
      <c r="L33" s="10"/>
    </row>
    <row r="34" spans="1:12" ht="19.5" customHeight="1">
      <c r="A34" s="22"/>
      <c r="B34" s="358" t="s">
        <v>20</v>
      </c>
      <c r="C34" s="358"/>
      <c r="D34" s="43">
        <f>SUM(D28:D33)</f>
        <v>19513</v>
      </c>
      <c r="E34" s="43">
        <f>SUM(E28:E33)</f>
        <v>18847</v>
      </c>
      <c r="F34" s="162" t="str">
        <f t="shared" ref="F34:I34" si="0">IF(SUM(F28:F33)&gt;0,(SUM(F28:F33)),"")</f>
        <v/>
      </c>
      <c r="G34" s="162" t="str">
        <f t="shared" si="0"/>
        <v/>
      </c>
      <c r="H34" s="43">
        <f t="shared" si="0"/>
        <v>18157</v>
      </c>
      <c r="I34" s="43">
        <f t="shared" si="0"/>
        <v>17514</v>
      </c>
      <c r="J34" s="55"/>
      <c r="K34" s="10"/>
      <c r="L34" s="10"/>
    </row>
    <row r="35" spans="1:12">
      <c r="A35" s="22"/>
      <c r="B35" s="22"/>
      <c r="C35" s="22"/>
      <c r="D35" s="22"/>
      <c r="E35" s="22"/>
      <c r="F35" s="22"/>
      <c r="G35" s="22"/>
      <c r="H35" s="22"/>
      <c r="I35" s="22"/>
    </row>
    <row r="36" spans="1:12">
      <c r="A36" s="22" t="s">
        <v>34</v>
      </c>
      <c r="B36" s="22"/>
      <c r="C36" s="22"/>
      <c r="D36" s="22"/>
      <c r="E36" s="22"/>
      <c r="F36" s="22"/>
      <c r="G36" s="22"/>
      <c r="H36" s="22"/>
      <c r="I36" s="22"/>
    </row>
    <row r="37" spans="1:12">
      <c r="A37" s="22"/>
      <c r="B37" s="23" t="s">
        <v>38</v>
      </c>
      <c r="C37" s="22"/>
      <c r="D37" s="22"/>
      <c r="E37" s="22"/>
      <c r="F37" s="22"/>
      <c r="G37" s="22"/>
      <c r="H37" s="22"/>
      <c r="I37" s="22"/>
    </row>
    <row r="38" spans="1:12" ht="25.2">
      <c r="A38" s="22"/>
      <c r="B38" s="354"/>
      <c r="C38" s="355"/>
      <c r="D38" s="355"/>
      <c r="E38" s="356"/>
      <c r="F38" s="74" t="s">
        <v>36</v>
      </c>
      <c r="G38" s="74" t="s">
        <v>37</v>
      </c>
      <c r="H38" s="76" t="s">
        <v>150</v>
      </c>
      <c r="I38" s="76" t="s">
        <v>93</v>
      </c>
    </row>
    <row r="39" spans="1:12">
      <c r="A39" s="22"/>
      <c r="B39" s="354" t="s">
        <v>39</v>
      </c>
      <c r="C39" s="355"/>
      <c r="D39" s="355"/>
      <c r="E39" s="356"/>
      <c r="F39" s="80">
        <v>2</v>
      </c>
      <c r="G39" s="80">
        <v>1</v>
      </c>
      <c r="H39" s="80">
        <v>1</v>
      </c>
      <c r="I39" s="80">
        <v>2</v>
      </c>
      <c r="J39" s="14"/>
    </row>
    <row r="40" spans="1:12">
      <c r="A40" s="22"/>
      <c r="B40" s="354" t="s">
        <v>40</v>
      </c>
      <c r="C40" s="355"/>
      <c r="D40" s="355"/>
      <c r="E40" s="356"/>
      <c r="F40" s="80">
        <v>2</v>
      </c>
      <c r="G40" s="80">
        <v>1</v>
      </c>
      <c r="H40" s="80">
        <v>0</v>
      </c>
      <c r="I40" s="80">
        <v>1</v>
      </c>
      <c r="J40" s="14"/>
    </row>
    <row r="41" spans="1:12">
      <c r="A41" s="22"/>
      <c r="B41" s="354" t="s">
        <v>74</v>
      </c>
      <c r="C41" s="355"/>
      <c r="D41" s="355"/>
      <c r="E41" s="356"/>
      <c r="F41" s="80">
        <v>5</v>
      </c>
      <c r="G41" s="80">
        <v>0</v>
      </c>
      <c r="H41" s="80">
        <v>3</v>
      </c>
      <c r="I41" s="80">
        <v>2</v>
      </c>
      <c r="J41" s="14"/>
    </row>
    <row r="42" spans="1:12">
      <c r="A42" s="22"/>
      <c r="B42" s="354" t="s">
        <v>41</v>
      </c>
      <c r="C42" s="355"/>
      <c r="D42" s="355"/>
      <c r="E42" s="356"/>
      <c r="F42" s="80">
        <v>0</v>
      </c>
      <c r="G42" s="80">
        <v>0</v>
      </c>
      <c r="H42" s="80">
        <v>0</v>
      </c>
      <c r="I42" s="80">
        <v>0</v>
      </c>
      <c r="J42" s="14"/>
    </row>
    <row r="43" spans="1:12">
      <c r="A43" s="22"/>
      <c r="B43" s="383" t="s">
        <v>42</v>
      </c>
      <c r="C43" s="383"/>
      <c r="D43" s="383"/>
      <c r="E43" s="383"/>
      <c r="F43" s="80">
        <v>5</v>
      </c>
      <c r="G43" s="80">
        <v>0</v>
      </c>
      <c r="H43" s="80">
        <v>1</v>
      </c>
      <c r="I43" s="80">
        <v>2</v>
      </c>
      <c r="J43" s="14"/>
    </row>
    <row r="44" spans="1:12">
      <c r="A44" s="22"/>
      <c r="B44" s="36"/>
      <c r="C44" s="36"/>
      <c r="D44" s="36"/>
      <c r="E44" s="36"/>
      <c r="F44" s="36"/>
      <c r="G44" s="36"/>
      <c r="H44" s="35"/>
      <c r="I44" s="35"/>
    </row>
    <row r="45" spans="1:12">
      <c r="A45" s="130" t="s">
        <v>43</v>
      </c>
      <c r="B45" s="131"/>
      <c r="C45" s="131"/>
      <c r="D45" s="131"/>
      <c r="E45" s="35"/>
      <c r="F45" s="35"/>
      <c r="G45" s="35"/>
      <c r="H45" s="35"/>
      <c r="I45" s="35"/>
    </row>
    <row r="46" spans="1:12">
      <c r="A46" s="22"/>
      <c r="B46" s="22"/>
      <c r="C46" s="22"/>
      <c r="D46" s="22"/>
      <c r="E46" s="22"/>
      <c r="F46" s="22"/>
      <c r="G46" s="22"/>
      <c r="H46" s="35"/>
      <c r="I46" s="35"/>
    </row>
    <row r="47" spans="1:12">
      <c r="A47" s="22"/>
      <c r="B47" s="81" t="s">
        <v>44</v>
      </c>
      <c r="C47" s="81"/>
      <c r="D47" s="35"/>
      <c r="E47" s="35"/>
      <c r="F47" s="35"/>
      <c r="G47" s="35"/>
      <c r="H47" s="22"/>
      <c r="I47" s="22"/>
    </row>
    <row r="48" spans="1:12">
      <c r="A48" s="22"/>
      <c r="B48" s="23" t="s">
        <v>51</v>
      </c>
      <c r="C48" s="23"/>
      <c r="D48" s="22"/>
      <c r="E48" s="22"/>
      <c r="F48" s="22"/>
      <c r="G48" s="22"/>
      <c r="H48" s="22"/>
      <c r="I48" s="22"/>
    </row>
    <row r="49" spans="1:10">
      <c r="A49" s="22"/>
      <c r="B49" s="357" t="s">
        <v>47</v>
      </c>
      <c r="C49" s="357"/>
      <c r="D49" s="357"/>
      <c r="E49" s="362" t="s">
        <v>25</v>
      </c>
      <c r="F49" s="362"/>
      <c r="G49" s="384" t="s">
        <v>26</v>
      </c>
      <c r="H49" s="385"/>
      <c r="I49" s="386"/>
      <c r="J49" s="37"/>
    </row>
    <row r="50" spans="1:10" ht="25.2">
      <c r="A50" s="22"/>
      <c r="B50" s="357"/>
      <c r="C50" s="357"/>
      <c r="D50" s="357"/>
      <c r="E50" s="74" t="s">
        <v>45</v>
      </c>
      <c r="F50" s="76" t="s">
        <v>46</v>
      </c>
      <c r="G50" s="74" t="s">
        <v>45</v>
      </c>
      <c r="H50" s="76" t="s">
        <v>94</v>
      </c>
      <c r="I50" s="76" t="s">
        <v>46</v>
      </c>
      <c r="J50" s="37"/>
    </row>
    <row r="51" spans="1:10">
      <c r="A51" s="22"/>
      <c r="B51" s="357" t="s">
        <v>21</v>
      </c>
      <c r="C51" s="357"/>
      <c r="D51" s="357"/>
      <c r="E51" s="82">
        <v>9</v>
      </c>
      <c r="F51" s="82">
        <v>3</v>
      </c>
      <c r="G51" s="82">
        <v>18</v>
      </c>
      <c r="H51" s="83">
        <v>4</v>
      </c>
      <c r="I51" s="82">
        <v>11</v>
      </c>
      <c r="J51" s="37"/>
    </row>
    <row r="52" spans="1:10">
      <c r="A52" s="22"/>
      <c r="B52" s="357" t="s">
        <v>92</v>
      </c>
      <c r="C52" s="357"/>
      <c r="D52" s="357"/>
      <c r="E52" s="82">
        <v>0</v>
      </c>
      <c r="F52" s="82">
        <v>0</v>
      </c>
      <c r="G52" s="82">
        <v>1</v>
      </c>
      <c r="H52" s="82">
        <v>2</v>
      </c>
      <c r="I52" s="82">
        <v>2</v>
      </c>
      <c r="J52" s="37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</row>
    <row r="54" spans="1:10">
      <c r="A54" s="22"/>
      <c r="B54" s="22" t="s">
        <v>52</v>
      </c>
      <c r="C54" s="22"/>
      <c r="D54" s="22"/>
      <c r="E54" s="22"/>
      <c r="F54" s="22"/>
      <c r="G54" s="22"/>
      <c r="H54" s="22"/>
      <c r="I54" s="22"/>
    </row>
    <row r="55" spans="1:10">
      <c r="A55" s="22"/>
      <c r="B55" s="357" t="s">
        <v>47</v>
      </c>
      <c r="C55" s="357"/>
      <c r="D55" s="357"/>
      <c r="E55" s="362" t="s">
        <v>25</v>
      </c>
      <c r="F55" s="362"/>
      <c r="G55" s="384" t="s">
        <v>26</v>
      </c>
      <c r="H55" s="385"/>
      <c r="I55" s="386"/>
      <c r="J55" s="37"/>
    </row>
    <row r="56" spans="1:10" ht="25.2">
      <c r="A56" s="22"/>
      <c r="B56" s="357"/>
      <c r="C56" s="357"/>
      <c r="D56" s="357"/>
      <c r="E56" s="74" t="s">
        <v>45</v>
      </c>
      <c r="F56" s="76" t="s">
        <v>46</v>
      </c>
      <c r="G56" s="74" t="s">
        <v>45</v>
      </c>
      <c r="H56" s="76" t="s">
        <v>94</v>
      </c>
      <c r="I56" s="76" t="s">
        <v>46</v>
      </c>
      <c r="J56" s="37"/>
    </row>
    <row r="57" spans="1:10">
      <c r="A57" s="22"/>
      <c r="B57" s="357" t="s">
        <v>21</v>
      </c>
      <c r="C57" s="357"/>
      <c r="D57" s="357"/>
      <c r="E57" s="82">
        <v>0</v>
      </c>
      <c r="F57" s="82">
        <v>1</v>
      </c>
      <c r="G57" s="82">
        <v>1</v>
      </c>
      <c r="H57" s="82">
        <v>1</v>
      </c>
      <c r="I57" s="82">
        <v>0</v>
      </c>
      <c r="J57" s="37"/>
    </row>
    <row r="58" spans="1:10">
      <c r="A58" s="22"/>
      <c r="B58" s="357" t="s">
        <v>92</v>
      </c>
      <c r="C58" s="357"/>
      <c r="D58" s="357"/>
      <c r="E58" s="127">
        <v>2</v>
      </c>
      <c r="F58" s="127">
        <v>8</v>
      </c>
      <c r="G58" s="127">
        <v>3</v>
      </c>
      <c r="H58" s="127">
        <v>19</v>
      </c>
      <c r="I58" s="127">
        <v>8</v>
      </c>
      <c r="J58" s="37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</row>
    <row r="60" spans="1:10">
      <c r="A60" s="22"/>
      <c r="B60" s="22" t="s">
        <v>53</v>
      </c>
      <c r="C60" s="22"/>
      <c r="D60" s="22"/>
      <c r="E60" s="22"/>
      <c r="F60" s="22"/>
      <c r="G60" s="22"/>
      <c r="H60" s="22"/>
      <c r="I60" s="22"/>
    </row>
    <row r="61" spans="1:10">
      <c r="A61" s="22"/>
      <c r="B61" s="357" t="s">
        <v>47</v>
      </c>
      <c r="C61" s="357"/>
      <c r="D61" s="357"/>
      <c r="E61" s="362" t="s">
        <v>25</v>
      </c>
      <c r="F61" s="362"/>
      <c r="G61" s="384" t="s">
        <v>26</v>
      </c>
      <c r="H61" s="385"/>
      <c r="I61" s="386"/>
    </row>
    <row r="62" spans="1:10" ht="20.25" customHeight="1">
      <c r="A62" s="22"/>
      <c r="B62" s="357"/>
      <c r="C62" s="357"/>
      <c r="D62" s="357"/>
      <c r="E62" s="74" t="s">
        <v>45</v>
      </c>
      <c r="F62" s="76" t="s">
        <v>46</v>
      </c>
      <c r="G62" s="74" t="s">
        <v>45</v>
      </c>
      <c r="H62" s="76" t="s">
        <v>94</v>
      </c>
      <c r="I62" s="76" t="s">
        <v>46</v>
      </c>
    </row>
    <row r="63" spans="1:10">
      <c r="A63" s="22"/>
      <c r="B63" s="382" t="s">
        <v>21</v>
      </c>
      <c r="C63" s="382"/>
      <c r="D63" s="382"/>
      <c r="E63" s="149">
        <v>9</v>
      </c>
      <c r="F63" s="149">
        <v>4</v>
      </c>
      <c r="G63" s="149">
        <v>19</v>
      </c>
      <c r="H63" s="149">
        <v>5</v>
      </c>
      <c r="I63" s="149">
        <v>11</v>
      </c>
    </row>
    <row r="64" spans="1:10">
      <c r="A64" s="22"/>
      <c r="B64" s="382" t="s">
        <v>92</v>
      </c>
      <c r="C64" s="382"/>
      <c r="D64" s="382"/>
      <c r="E64" s="137">
        <v>2</v>
      </c>
      <c r="F64" s="137">
        <v>8</v>
      </c>
      <c r="G64" s="137">
        <v>4</v>
      </c>
      <c r="H64" s="137">
        <v>19</v>
      </c>
      <c r="I64" s="137">
        <v>10</v>
      </c>
    </row>
    <row r="65" spans="1:9">
      <c r="A65" s="22"/>
      <c r="B65" s="22"/>
      <c r="C65" s="22"/>
      <c r="D65" s="22"/>
      <c r="E65" s="22"/>
      <c r="F65" s="22"/>
      <c r="G65" s="22"/>
      <c r="H65" s="22"/>
      <c r="I65" s="22"/>
    </row>
    <row r="66" spans="1:9">
      <c r="A66" s="22"/>
      <c r="B66" s="22" t="s">
        <v>48</v>
      </c>
      <c r="C66" s="22"/>
      <c r="D66" s="22"/>
      <c r="E66" s="22"/>
      <c r="F66" s="22"/>
      <c r="G66" s="22"/>
      <c r="H66" s="22"/>
      <c r="I66" s="22"/>
    </row>
    <row r="67" spans="1:9">
      <c r="A67" s="22"/>
      <c r="B67" s="23" t="s">
        <v>105</v>
      </c>
      <c r="C67" s="22"/>
      <c r="D67" s="22"/>
      <c r="E67" s="22"/>
      <c r="F67" s="22"/>
      <c r="G67" s="22"/>
      <c r="H67" s="22"/>
      <c r="I67" s="22"/>
    </row>
    <row r="68" spans="1:9">
      <c r="A68" s="22"/>
      <c r="B68" s="357" t="s">
        <v>75</v>
      </c>
      <c r="C68" s="357"/>
      <c r="D68" s="357"/>
      <c r="E68" s="362" t="s">
        <v>49</v>
      </c>
      <c r="F68" s="362"/>
      <c r="G68" s="362" t="s">
        <v>50</v>
      </c>
      <c r="H68" s="362"/>
      <c r="I68" s="23"/>
    </row>
    <row r="69" spans="1:9" ht="25.2">
      <c r="A69" s="22"/>
      <c r="B69" s="357"/>
      <c r="C69" s="357"/>
      <c r="D69" s="357"/>
      <c r="E69" s="84" t="s">
        <v>21</v>
      </c>
      <c r="F69" s="84" t="s">
        <v>92</v>
      </c>
      <c r="G69" s="84" t="s">
        <v>21</v>
      </c>
      <c r="H69" s="84" t="s">
        <v>92</v>
      </c>
      <c r="I69" s="23"/>
    </row>
    <row r="70" spans="1:9">
      <c r="A70" s="22"/>
      <c r="B70" s="388" t="s">
        <v>232</v>
      </c>
      <c r="C70" s="389"/>
      <c r="D70" s="389"/>
      <c r="E70" s="94">
        <v>20</v>
      </c>
      <c r="F70" s="109">
        <v>1</v>
      </c>
      <c r="G70" s="109"/>
      <c r="H70" s="18">
        <v>0</v>
      </c>
      <c r="I70" s="23"/>
    </row>
    <row r="71" spans="1:9">
      <c r="A71" s="22"/>
      <c r="B71" s="387" t="s">
        <v>199</v>
      </c>
      <c r="C71" s="387"/>
      <c r="D71" s="387"/>
      <c r="E71" s="94">
        <v>2</v>
      </c>
      <c r="F71" s="77">
        <v>1</v>
      </c>
      <c r="G71" s="77"/>
      <c r="H71" s="220">
        <v>3</v>
      </c>
      <c r="I71" s="23"/>
    </row>
    <row r="72" spans="1:9">
      <c r="A72" s="22"/>
      <c r="B72" s="387" t="s">
        <v>233</v>
      </c>
      <c r="C72" s="387"/>
      <c r="D72" s="387"/>
      <c r="E72" s="94">
        <v>2</v>
      </c>
      <c r="F72" s="77">
        <v>1</v>
      </c>
      <c r="G72" s="77"/>
      <c r="H72" s="220">
        <v>11</v>
      </c>
      <c r="I72" s="23"/>
    </row>
    <row r="73" spans="1:9">
      <c r="A73" s="22"/>
      <c r="B73" s="387" t="s">
        <v>234</v>
      </c>
      <c r="C73" s="387"/>
      <c r="D73" s="387"/>
      <c r="E73" s="95">
        <v>1</v>
      </c>
      <c r="F73" s="77"/>
      <c r="G73" s="77"/>
      <c r="H73" s="220">
        <v>3</v>
      </c>
      <c r="I73" s="23"/>
    </row>
    <row r="74" spans="1:9">
      <c r="A74" s="22"/>
      <c r="B74" s="387" t="s">
        <v>235</v>
      </c>
      <c r="C74" s="387"/>
      <c r="D74" s="387"/>
      <c r="E74" s="96">
        <v>3</v>
      </c>
      <c r="F74" s="77"/>
      <c r="G74" s="77"/>
      <c r="H74" s="220">
        <v>2</v>
      </c>
      <c r="I74" s="23"/>
    </row>
    <row r="75" spans="1:9">
      <c r="A75" s="22"/>
      <c r="B75" s="387" t="s">
        <v>237</v>
      </c>
      <c r="C75" s="387"/>
      <c r="D75" s="387"/>
      <c r="E75" s="94">
        <v>0</v>
      </c>
      <c r="F75" s="77"/>
      <c r="G75" s="77"/>
      <c r="H75" s="220">
        <v>2</v>
      </c>
      <c r="I75" s="23"/>
    </row>
    <row r="76" spans="1:9">
      <c r="A76" s="22"/>
      <c r="B76" s="387" t="s">
        <v>236</v>
      </c>
      <c r="C76" s="387"/>
      <c r="D76" s="387"/>
      <c r="E76" s="94">
        <v>2</v>
      </c>
      <c r="F76" s="77"/>
      <c r="G76" s="77"/>
      <c r="H76" s="18"/>
      <c r="I76" s="23"/>
    </row>
    <row r="77" spans="1:9">
      <c r="A77" s="22"/>
      <c r="B77" s="387" t="s">
        <v>238</v>
      </c>
      <c r="C77" s="387"/>
      <c r="D77" s="387"/>
      <c r="E77" s="96"/>
      <c r="F77" s="77"/>
      <c r="G77" s="77"/>
      <c r="H77" s="220">
        <v>1</v>
      </c>
      <c r="I77" s="23"/>
    </row>
    <row r="78" spans="1:9">
      <c r="A78" s="22"/>
      <c r="B78" s="387" t="s">
        <v>239</v>
      </c>
      <c r="C78" s="387"/>
      <c r="D78" s="387"/>
      <c r="E78" s="94"/>
      <c r="F78" s="77"/>
      <c r="G78" s="77">
        <v>1</v>
      </c>
      <c r="H78" s="18">
        <v>0</v>
      </c>
      <c r="I78" s="23"/>
    </row>
    <row r="79" spans="1:9">
      <c r="A79" s="22"/>
      <c r="B79" s="390" t="s">
        <v>249</v>
      </c>
      <c r="C79" s="387"/>
      <c r="D79" s="387"/>
      <c r="E79" s="94">
        <v>1</v>
      </c>
      <c r="F79" s="77"/>
      <c r="G79" s="77">
        <v>1</v>
      </c>
      <c r="H79" s="18"/>
      <c r="I79" s="23"/>
    </row>
    <row r="80" spans="1:9">
      <c r="A80" s="22"/>
      <c r="B80" s="348" t="s">
        <v>20</v>
      </c>
      <c r="C80" s="348"/>
      <c r="D80" s="348"/>
      <c r="E80" s="163">
        <f>SUM(E70:E79)</f>
        <v>31</v>
      </c>
      <c r="F80" s="163">
        <f>SUM(F70:F79)</f>
        <v>3</v>
      </c>
      <c r="G80" s="163">
        <f>SUM(G70:G79)</f>
        <v>2</v>
      </c>
      <c r="H80" s="20">
        <f>SUM(H70:H79)</f>
        <v>22</v>
      </c>
      <c r="I80" s="23"/>
    </row>
    <row r="81" spans="1:9">
      <c r="A81" s="22"/>
      <c r="B81" s="23"/>
      <c r="C81" s="23"/>
      <c r="D81" s="23"/>
      <c r="E81" s="23"/>
      <c r="F81" s="23"/>
      <c r="G81" s="23"/>
      <c r="H81" s="23"/>
      <c r="I81" s="23"/>
    </row>
    <row r="82" spans="1:9">
      <c r="A82" s="22"/>
      <c r="B82" s="23"/>
      <c r="C82" s="23"/>
      <c r="D82" s="23"/>
      <c r="E82" s="23"/>
      <c r="F82" s="23"/>
      <c r="G82" s="23"/>
      <c r="H82" s="23"/>
      <c r="I82" s="23"/>
    </row>
    <row r="83" spans="1:9">
      <c r="A83" s="22"/>
      <c r="B83" s="23" t="s">
        <v>95</v>
      </c>
      <c r="C83" s="23"/>
      <c r="D83" s="23"/>
      <c r="E83" s="23"/>
      <c r="F83" s="23"/>
      <c r="G83" s="23"/>
      <c r="H83" s="23"/>
      <c r="I83" s="23"/>
    </row>
    <row r="84" spans="1:9">
      <c r="A84" s="22"/>
      <c r="B84" s="357" t="s">
        <v>75</v>
      </c>
      <c r="C84" s="357"/>
      <c r="D84" s="357"/>
      <c r="E84" s="362" t="s">
        <v>49</v>
      </c>
      <c r="F84" s="362"/>
      <c r="G84" s="362" t="s">
        <v>50</v>
      </c>
      <c r="H84" s="362"/>
      <c r="I84" s="23"/>
    </row>
    <row r="85" spans="1:9" ht="25.2">
      <c r="A85" s="22"/>
      <c r="B85" s="357"/>
      <c r="C85" s="357"/>
      <c r="D85" s="357"/>
      <c r="E85" s="76" t="s">
        <v>21</v>
      </c>
      <c r="F85" s="164" t="s">
        <v>92</v>
      </c>
      <c r="G85" s="76" t="s">
        <v>21</v>
      </c>
      <c r="H85" s="164" t="s">
        <v>92</v>
      </c>
      <c r="I85" s="23"/>
    </row>
    <row r="86" spans="1:9">
      <c r="A86" s="22"/>
      <c r="B86" s="334" t="s">
        <v>240</v>
      </c>
      <c r="C86" s="334"/>
      <c r="D86" s="334"/>
      <c r="E86" s="77">
        <v>2</v>
      </c>
      <c r="F86" s="160"/>
      <c r="G86" s="77"/>
      <c r="H86" s="160">
        <v>1</v>
      </c>
      <c r="I86" s="23"/>
    </row>
    <row r="87" spans="1:9">
      <c r="A87" s="22"/>
      <c r="B87" s="334" t="s">
        <v>248</v>
      </c>
      <c r="C87" s="334"/>
      <c r="D87" s="334"/>
      <c r="E87" s="77">
        <v>4</v>
      </c>
      <c r="F87" s="160"/>
      <c r="G87" s="77"/>
      <c r="H87" s="160">
        <v>2</v>
      </c>
      <c r="I87" s="23"/>
    </row>
    <row r="88" spans="1:9">
      <c r="A88" s="22"/>
      <c r="B88" s="334" t="s">
        <v>241</v>
      </c>
      <c r="C88" s="334"/>
      <c r="D88" s="334"/>
      <c r="E88" s="77"/>
      <c r="F88" s="160">
        <v>1</v>
      </c>
      <c r="G88" s="77"/>
      <c r="H88" s="160"/>
      <c r="I88" s="23"/>
    </row>
    <row r="89" spans="1:9">
      <c r="A89" s="22"/>
      <c r="B89" s="347" t="s">
        <v>242</v>
      </c>
      <c r="C89" s="334"/>
      <c r="D89" s="334"/>
      <c r="E89" s="77"/>
      <c r="F89" s="160">
        <v>1</v>
      </c>
      <c r="G89" s="77"/>
      <c r="H89" s="160"/>
      <c r="I89" s="23"/>
    </row>
    <row r="90" spans="1:9">
      <c r="A90" s="22"/>
      <c r="B90" s="334" t="s">
        <v>243</v>
      </c>
      <c r="C90" s="334"/>
      <c r="D90" s="334"/>
      <c r="E90" s="77">
        <v>1</v>
      </c>
      <c r="F90" s="160"/>
      <c r="G90" s="77"/>
      <c r="H90" s="160"/>
      <c r="I90" s="23"/>
    </row>
    <row r="91" spans="1:9">
      <c r="A91" s="22"/>
      <c r="B91" s="334" t="s">
        <v>244</v>
      </c>
      <c r="C91" s="334"/>
      <c r="D91" s="334"/>
      <c r="E91" s="24">
        <v>1</v>
      </c>
      <c r="F91" s="160"/>
      <c r="G91" s="77"/>
      <c r="H91" s="160">
        <v>6</v>
      </c>
      <c r="I91" s="23"/>
    </row>
    <row r="92" spans="1:9">
      <c r="A92" s="22"/>
      <c r="B92" s="334" t="s">
        <v>246</v>
      </c>
      <c r="C92" s="334"/>
      <c r="D92" s="334"/>
      <c r="E92" s="92">
        <v>6</v>
      </c>
      <c r="F92" s="160"/>
      <c r="G92" s="77"/>
      <c r="H92" s="160">
        <v>8</v>
      </c>
      <c r="I92" s="23"/>
    </row>
    <row r="93" spans="1:9">
      <c r="A93" s="22"/>
      <c r="B93" s="348" t="s">
        <v>158</v>
      </c>
      <c r="C93" s="348"/>
      <c r="D93" s="348"/>
      <c r="E93" s="73">
        <f>SUM(E86:E92)</f>
        <v>14</v>
      </c>
      <c r="F93" s="160">
        <f>SUM(F86:F92)</f>
        <v>2</v>
      </c>
      <c r="G93" s="128"/>
      <c r="H93" s="160">
        <f>SUM(H86:H92)</f>
        <v>17</v>
      </c>
      <c r="I93" s="23"/>
    </row>
    <row r="94" spans="1:9">
      <c r="A94" s="22"/>
      <c r="B94" s="85"/>
      <c r="C94" s="85"/>
      <c r="D94" s="85"/>
      <c r="E94" s="86"/>
      <c r="F94" s="86"/>
      <c r="G94" s="86"/>
      <c r="H94" s="86"/>
      <c r="I94" s="23"/>
    </row>
    <row r="95" spans="1:9">
      <c r="A95" s="22"/>
      <c r="B95" s="85" t="s">
        <v>64</v>
      </c>
      <c r="C95" s="85"/>
      <c r="D95" s="85"/>
      <c r="E95" s="86"/>
      <c r="F95" s="86"/>
      <c r="G95" s="86"/>
      <c r="H95" s="86"/>
      <c r="I95" s="23"/>
    </row>
    <row r="96" spans="1:9">
      <c r="A96" s="22"/>
      <c r="B96" s="362" t="s">
        <v>58</v>
      </c>
      <c r="C96" s="362"/>
      <c r="D96" s="362"/>
      <c r="E96" s="378" t="s">
        <v>65</v>
      </c>
      <c r="F96" s="378"/>
      <c r="G96" s="378" t="s">
        <v>66</v>
      </c>
      <c r="H96" s="378"/>
      <c r="I96" s="77" t="s">
        <v>67</v>
      </c>
    </row>
    <row r="97" spans="1:9">
      <c r="A97" s="22"/>
      <c r="B97" s="405" t="s">
        <v>49</v>
      </c>
      <c r="C97" s="405"/>
      <c r="D97" s="405"/>
      <c r="E97" s="406">
        <v>3</v>
      </c>
      <c r="F97" s="406"/>
      <c r="G97" s="406">
        <v>5</v>
      </c>
      <c r="H97" s="406"/>
      <c r="I97" s="124">
        <v>4</v>
      </c>
    </row>
    <row r="98" spans="1:9">
      <c r="A98" s="22"/>
      <c r="B98" s="405" t="s">
        <v>151</v>
      </c>
      <c r="C98" s="405"/>
      <c r="D98" s="405"/>
      <c r="E98" s="406">
        <v>2</v>
      </c>
      <c r="F98" s="406"/>
      <c r="G98" s="406">
        <v>3</v>
      </c>
      <c r="H98" s="406"/>
      <c r="I98" s="132">
        <v>2.5</v>
      </c>
    </row>
    <row r="99" spans="1:9">
      <c r="A99" s="22"/>
      <c r="B99" s="87"/>
      <c r="C99" s="87"/>
      <c r="D99" s="87"/>
      <c r="E99" s="86"/>
      <c r="F99" s="86"/>
      <c r="G99" s="86"/>
      <c r="H99" s="86"/>
      <c r="I99" s="88"/>
    </row>
    <row r="100" spans="1:9">
      <c r="A100" s="22"/>
      <c r="B100" s="87"/>
      <c r="C100" s="87"/>
      <c r="D100" s="87"/>
      <c r="E100" s="86"/>
      <c r="F100" s="86"/>
      <c r="G100" s="86"/>
      <c r="H100" s="86"/>
      <c r="I100" s="88"/>
    </row>
    <row r="101" spans="1:9">
      <c r="A101" s="22"/>
      <c r="B101" s="87"/>
      <c r="C101" s="87"/>
      <c r="D101" s="87"/>
      <c r="E101" s="86"/>
      <c r="F101" s="86"/>
      <c r="G101" s="86"/>
      <c r="H101" s="86"/>
      <c r="I101" s="88"/>
    </row>
    <row r="102" spans="1:9">
      <c r="A102" s="22"/>
      <c r="B102" s="87"/>
      <c r="C102" s="87"/>
      <c r="D102" s="87"/>
      <c r="E102" s="86"/>
      <c r="F102" s="86"/>
      <c r="G102" s="86"/>
      <c r="H102" s="86"/>
      <c r="I102" s="88"/>
    </row>
    <row r="103" spans="1:9">
      <c r="A103" s="22"/>
      <c r="B103" s="87"/>
      <c r="C103" s="87"/>
      <c r="D103" s="87"/>
      <c r="E103" s="86"/>
      <c r="F103" s="86"/>
      <c r="G103" s="86"/>
      <c r="H103" s="86"/>
      <c r="I103" s="88"/>
    </row>
    <row r="104" spans="1:9">
      <c r="A104" s="22"/>
      <c r="B104" s="87"/>
      <c r="C104" s="87"/>
      <c r="D104" s="87"/>
      <c r="E104" s="86"/>
      <c r="F104" s="86"/>
      <c r="G104" s="86"/>
      <c r="H104" s="86"/>
      <c r="I104" s="88"/>
    </row>
    <row r="105" spans="1:9">
      <c r="B105" s="89"/>
      <c r="C105" s="89"/>
      <c r="D105" s="89"/>
      <c r="E105" s="90"/>
      <c r="F105" s="90"/>
      <c r="G105" s="90"/>
      <c r="H105" s="90"/>
      <c r="I105" s="56"/>
    </row>
    <row r="106" spans="1:9">
      <c r="B106" s="89"/>
      <c r="C106" s="89"/>
      <c r="D106" s="89"/>
      <c r="E106" s="90"/>
      <c r="F106" s="90"/>
      <c r="G106" s="90"/>
      <c r="H106" s="90"/>
      <c r="I106" s="56"/>
    </row>
    <row r="107" spans="1:9">
      <c r="B107" s="89"/>
      <c r="C107" s="89"/>
      <c r="D107" s="89"/>
      <c r="E107" s="90"/>
      <c r="F107" s="90"/>
      <c r="G107" s="90"/>
      <c r="H107" s="90"/>
      <c r="I107" s="56"/>
    </row>
    <row r="108" spans="1:9">
      <c r="B108" s="89"/>
      <c r="C108" s="89"/>
      <c r="D108" s="89"/>
      <c r="E108" s="90"/>
      <c r="F108" s="90"/>
      <c r="G108" s="90"/>
      <c r="H108" s="90"/>
      <c r="I108" s="56"/>
    </row>
    <row r="109" spans="1:9">
      <c r="B109" s="37"/>
      <c r="C109" s="37"/>
      <c r="D109" s="37"/>
      <c r="E109" s="37"/>
      <c r="F109" s="37"/>
      <c r="G109" s="37"/>
      <c r="H109" s="37"/>
      <c r="I109" s="83"/>
    </row>
    <row r="110" spans="1:9">
      <c r="A110" s="22" t="s">
        <v>54</v>
      </c>
      <c r="B110" s="23"/>
      <c r="C110" s="23"/>
      <c r="D110" s="23"/>
      <c r="E110" s="23"/>
      <c r="F110" s="23"/>
      <c r="G110" s="23"/>
      <c r="H110" s="23"/>
      <c r="I110" s="23"/>
    </row>
    <row r="111" spans="1:9">
      <c r="A111" s="23"/>
      <c r="B111" s="357" t="s">
        <v>58</v>
      </c>
      <c r="C111" s="357"/>
      <c r="D111" s="362" t="s">
        <v>45</v>
      </c>
      <c r="E111" s="362"/>
      <c r="F111" s="362" t="s">
        <v>46</v>
      </c>
      <c r="G111" s="362"/>
      <c r="H111" s="362" t="s">
        <v>20</v>
      </c>
      <c r="I111" s="362"/>
    </row>
    <row r="112" spans="1:9">
      <c r="A112" s="23"/>
      <c r="B112" s="357"/>
      <c r="C112" s="357"/>
      <c r="D112" s="74" t="s">
        <v>55</v>
      </c>
      <c r="E112" s="74" t="s">
        <v>56</v>
      </c>
      <c r="F112" s="74" t="s">
        <v>55</v>
      </c>
      <c r="G112" s="74" t="s">
        <v>56</v>
      </c>
      <c r="H112" s="74" t="s">
        <v>55</v>
      </c>
      <c r="I112" s="74" t="s">
        <v>56</v>
      </c>
    </row>
    <row r="113" spans="1:9">
      <c r="A113" s="23"/>
      <c r="B113" s="382" t="s">
        <v>57</v>
      </c>
      <c r="C113" s="382"/>
      <c r="D113" s="136">
        <v>34</v>
      </c>
      <c r="E113" s="145">
        <v>324803</v>
      </c>
      <c r="F113" s="144">
        <v>16</v>
      </c>
      <c r="G113" s="145">
        <v>110555</v>
      </c>
      <c r="H113" s="144">
        <v>50</v>
      </c>
      <c r="I113" s="145">
        <v>435358</v>
      </c>
    </row>
    <row r="114" spans="1:9">
      <c r="A114" s="23"/>
      <c r="B114" s="382" t="s">
        <v>35</v>
      </c>
      <c r="C114" s="382"/>
      <c r="D114" s="123">
        <v>24</v>
      </c>
      <c r="E114" s="146">
        <v>417730</v>
      </c>
      <c r="F114" s="136">
        <v>17</v>
      </c>
      <c r="G114" s="147">
        <v>244872</v>
      </c>
      <c r="H114" s="144">
        <v>41</v>
      </c>
      <c r="I114" s="146">
        <v>662602</v>
      </c>
    </row>
    <row r="115" spans="1:9">
      <c r="A115" s="23"/>
      <c r="B115" s="23"/>
      <c r="C115" s="23"/>
      <c r="D115" s="24"/>
      <c r="E115" s="23"/>
      <c r="F115" s="23"/>
      <c r="G115" s="23"/>
      <c r="H115" s="25"/>
      <c r="I115" s="25"/>
    </row>
    <row r="116" spans="1:9">
      <c r="A116" s="22" t="s">
        <v>59</v>
      </c>
      <c r="B116" s="23"/>
      <c r="C116" s="23"/>
      <c r="D116" s="23"/>
      <c r="E116" s="23"/>
      <c r="F116" s="23"/>
      <c r="G116" s="23"/>
      <c r="H116" s="25"/>
      <c r="I116" s="25"/>
    </row>
    <row r="117" spans="1:9" ht="25.8">
      <c r="A117" s="23"/>
      <c r="B117" s="129" t="s">
        <v>58</v>
      </c>
      <c r="C117" s="75"/>
      <c r="D117" s="76" t="s">
        <v>60</v>
      </c>
      <c r="E117" s="397" t="s">
        <v>61</v>
      </c>
      <c r="F117" s="397"/>
      <c r="G117" s="28" t="s">
        <v>62</v>
      </c>
      <c r="H117" s="398" t="s">
        <v>63</v>
      </c>
      <c r="I117" s="399"/>
    </row>
    <row r="118" spans="1:9" ht="14.25" customHeight="1">
      <c r="A118" s="23"/>
      <c r="B118" s="402" t="s">
        <v>57</v>
      </c>
      <c r="C118" s="403"/>
      <c r="D118" s="148">
        <v>50</v>
      </c>
      <c r="E118" s="400">
        <v>435358</v>
      </c>
      <c r="F118" s="401"/>
      <c r="G118" s="123">
        <v>50</v>
      </c>
      <c r="H118" s="404" t="s">
        <v>250</v>
      </c>
      <c r="I118" s="404"/>
    </row>
    <row r="119" spans="1:9">
      <c r="A119" s="23"/>
      <c r="B119" s="402" t="s">
        <v>35</v>
      </c>
      <c r="C119" s="403"/>
      <c r="D119" s="148">
        <v>41</v>
      </c>
      <c r="E119" s="400">
        <v>662602</v>
      </c>
      <c r="F119" s="401"/>
      <c r="G119" s="123">
        <v>41</v>
      </c>
      <c r="H119" s="404" t="s">
        <v>250</v>
      </c>
      <c r="I119" s="404"/>
    </row>
    <row r="120" spans="1:9">
      <c r="B120" s="23"/>
      <c r="C120" s="23"/>
      <c r="D120" s="23"/>
      <c r="E120" s="23"/>
      <c r="F120" s="23"/>
      <c r="G120" s="23"/>
      <c r="H120" s="23"/>
      <c r="I120" s="23"/>
    </row>
    <row r="121" spans="1:9">
      <c r="B121" s="37"/>
      <c r="C121" s="37"/>
      <c r="D121" s="37"/>
      <c r="E121" s="37"/>
      <c r="F121" s="37"/>
      <c r="G121" s="37"/>
      <c r="H121" s="37"/>
      <c r="I121" s="37"/>
    </row>
    <row r="122" spans="1:9">
      <c r="B122" s="23"/>
      <c r="C122" s="23"/>
      <c r="D122" s="23"/>
      <c r="E122" s="23"/>
      <c r="F122" s="23"/>
      <c r="G122" s="23"/>
      <c r="H122" s="37"/>
      <c r="I122" s="37"/>
    </row>
    <row r="123" spans="1:9">
      <c r="A123" s="22" t="s">
        <v>68</v>
      </c>
      <c r="B123" s="91"/>
      <c r="C123" s="23"/>
      <c r="D123" s="23"/>
      <c r="E123" s="23"/>
      <c r="F123" s="23"/>
      <c r="G123" s="23"/>
      <c r="H123" s="37"/>
      <c r="I123" s="37"/>
    </row>
    <row r="124" spans="1:9">
      <c r="B124" s="23"/>
      <c r="C124" s="23"/>
      <c r="D124" s="23"/>
      <c r="E124" s="23"/>
      <c r="F124" s="23"/>
      <c r="G124" s="23"/>
      <c r="H124" s="37"/>
      <c r="I124" s="37"/>
    </row>
    <row r="125" spans="1:9">
      <c r="B125" s="393" t="s">
        <v>226</v>
      </c>
      <c r="C125" s="393"/>
      <c r="D125" s="393"/>
      <c r="E125" s="393"/>
      <c r="F125" s="393"/>
      <c r="G125" s="393"/>
      <c r="H125" s="37"/>
      <c r="I125" s="37"/>
    </row>
    <row r="126" spans="1:9" ht="18.75" customHeight="1">
      <c r="B126" s="393" t="s">
        <v>227</v>
      </c>
      <c r="C126" s="393"/>
      <c r="D126" s="393"/>
      <c r="E126" s="393"/>
      <c r="F126" s="393"/>
      <c r="G126" s="393"/>
      <c r="H126" s="37"/>
      <c r="I126" s="37"/>
    </row>
    <row r="127" spans="1:9" ht="20.25" customHeight="1">
      <c r="B127" s="391" t="s">
        <v>203</v>
      </c>
      <c r="C127" s="391"/>
      <c r="D127" s="391"/>
      <c r="E127" s="391"/>
      <c r="F127" s="391"/>
      <c r="G127" s="391"/>
      <c r="H127" s="37"/>
      <c r="I127" s="37"/>
    </row>
    <row r="128" spans="1:9">
      <c r="B128" s="392" t="s">
        <v>183</v>
      </c>
      <c r="C128" s="393"/>
      <c r="D128" s="393"/>
      <c r="E128" s="393"/>
      <c r="F128" s="393"/>
      <c r="G128" s="393"/>
      <c r="H128" s="37"/>
      <c r="I128" s="37"/>
    </row>
    <row r="129" spans="1:9">
      <c r="B129" s="392" t="s">
        <v>251</v>
      </c>
      <c r="C129" s="393"/>
      <c r="D129" s="393"/>
      <c r="E129" s="393"/>
      <c r="F129" s="393"/>
      <c r="G129" s="393"/>
      <c r="H129" s="37"/>
      <c r="I129" s="37"/>
    </row>
    <row r="130" spans="1:9">
      <c r="A130" s="1" t="s">
        <v>70</v>
      </c>
      <c r="B130" s="29"/>
      <c r="C130" s="23"/>
      <c r="D130" s="23"/>
      <c r="E130" s="23"/>
      <c r="F130" s="23" t="s">
        <v>176</v>
      </c>
      <c r="G130" s="23"/>
      <c r="H130" s="37"/>
      <c r="I130" s="37"/>
    </row>
    <row r="131" spans="1:9">
      <c r="B131" s="23"/>
      <c r="C131" s="23"/>
      <c r="D131" s="23"/>
      <c r="E131" s="23"/>
      <c r="F131" s="23"/>
      <c r="G131" s="23"/>
      <c r="H131" s="37"/>
      <c r="I131" s="37"/>
    </row>
    <row r="132" spans="1:9" ht="22.5" customHeight="1">
      <c r="B132" s="23" t="s">
        <v>179</v>
      </c>
      <c r="C132" s="23"/>
      <c r="D132" s="23"/>
      <c r="E132" s="23"/>
      <c r="F132" s="23" t="s">
        <v>76</v>
      </c>
      <c r="G132" s="23"/>
      <c r="H132" s="37"/>
      <c r="I132" s="37"/>
    </row>
    <row r="133" spans="1:9">
      <c r="B133" s="23"/>
      <c r="C133" s="23"/>
      <c r="D133" s="23"/>
      <c r="E133" s="23"/>
      <c r="F133" s="23"/>
      <c r="G133" s="23"/>
      <c r="H133" s="37"/>
      <c r="I133" s="37"/>
    </row>
    <row r="134" spans="1:9">
      <c r="B134" s="37"/>
      <c r="C134" s="37"/>
      <c r="D134" s="37"/>
      <c r="E134" s="37"/>
      <c r="F134" s="37"/>
      <c r="G134" s="37"/>
      <c r="H134" s="37"/>
      <c r="I134" s="37"/>
    </row>
    <row r="135" spans="1:9">
      <c r="B135" s="37"/>
      <c r="C135" s="37"/>
      <c r="D135" s="37"/>
      <c r="E135" s="37"/>
      <c r="F135" s="37"/>
      <c r="G135" s="37"/>
      <c r="H135" s="37"/>
      <c r="I135" s="37"/>
    </row>
    <row r="136" spans="1:9">
      <c r="B136" s="37"/>
      <c r="C136" s="37"/>
      <c r="D136" s="37"/>
      <c r="E136" s="37"/>
      <c r="F136" s="37"/>
      <c r="G136" s="37"/>
      <c r="H136" s="37"/>
      <c r="I136" s="37"/>
    </row>
    <row r="137" spans="1:9">
      <c r="B137" s="37"/>
      <c r="C137" s="37"/>
      <c r="D137" s="37"/>
      <c r="E137" s="37"/>
      <c r="F137" s="37"/>
      <c r="G137" s="37"/>
      <c r="H137" s="37"/>
      <c r="I137" s="37"/>
    </row>
    <row r="138" spans="1:9">
      <c r="B138" s="37"/>
      <c r="C138" s="37"/>
      <c r="D138" s="37"/>
      <c r="E138" s="37"/>
      <c r="F138" s="37"/>
      <c r="G138" s="37"/>
      <c r="H138" s="37"/>
      <c r="I138" s="37"/>
    </row>
    <row r="139" spans="1:9">
      <c r="B139" s="37"/>
      <c r="C139" s="37"/>
      <c r="D139" s="37"/>
      <c r="E139" s="37"/>
      <c r="F139" s="37"/>
      <c r="G139" s="37"/>
      <c r="H139" s="37"/>
      <c r="I139" s="37"/>
    </row>
    <row r="140" spans="1:9">
      <c r="B140" s="37"/>
      <c r="C140" s="37"/>
      <c r="D140" s="37"/>
      <c r="E140" s="37"/>
      <c r="F140" s="37"/>
      <c r="G140" s="37"/>
      <c r="H140" s="37"/>
      <c r="I140" s="37"/>
    </row>
    <row r="141" spans="1:9">
      <c r="B141" s="37"/>
      <c r="C141" s="37"/>
      <c r="D141" s="37"/>
      <c r="E141" s="37"/>
      <c r="F141" s="37"/>
      <c r="G141" s="37"/>
      <c r="H141" s="37"/>
      <c r="I141" s="37"/>
    </row>
    <row r="142" spans="1:9">
      <c r="B142" s="37"/>
      <c r="C142" s="37"/>
      <c r="D142" s="37"/>
      <c r="E142" s="37"/>
      <c r="F142" s="37"/>
      <c r="G142" s="37"/>
      <c r="H142" s="37"/>
      <c r="I142" s="37"/>
    </row>
    <row r="143" spans="1:9">
      <c r="B143" s="37"/>
      <c r="C143" s="37"/>
      <c r="D143" s="37"/>
      <c r="E143" s="37"/>
      <c r="F143" s="37"/>
      <c r="G143" s="37"/>
      <c r="H143" s="37"/>
      <c r="I143" s="37"/>
    </row>
    <row r="144" spans="1:9">
      <c r="B144" s="37"/>
      <c r="C144" s="37"/>
      <c r="D144" s="37"/>
      <c r="E144" s="37"/>
      <c r="F144" s="37"/>
      <c r="G144" s="37"/>
      <c r="H144" s="37"/>
      <c r="I144" s="37"/>
    </row>
    <row r="145" spans="2:9">
      <c r="B145" s="37"/>
      <c r="C145" s="37"/>
      <c r="D145" s="37"/>
      <c r="E145" s="37"/>
      <c r="F145" s="37"/>
      <c r="G145" s="37"/>
      <c r="H145" s="37"/>
      <c r="I145" s="37"/>
    </row>
    <row r="146" spans="2:9">
      <c r="B146" s="37"/>
      <c r="C146" s="37"/>
      <c r="D146" s="37"/>
      <c r="E146" s="37"/>
      <c r="F146" s="37"/>
      <c r="G146" s="37"/>
      <c r="H146" s="37"/>
      <c r="I146" s="37"/>
    </row>
    <row r="147" spans="2:9">
      <c r="B147" s="37"/>
      <c r="C147" s="37"/>
      <c r="D147" s="37"/>
      <c r="E147" s="37"/>
      <c r="F147" s="37"/>
      <c r="G147" s="37"/>
      <c r="H147" s="37"/>
      <c r="I147" s="37"/>
    </row>
    <row r="148" spans="2:9">
      <c r="B148" s="37"/>
      <c r="C148" s="37"/>
      <c r="D148" s="37"/>
      <c r="E148" s="37"/>
      <c r="F148" s="37"/>
      <c r="G148" s="37"/>
      <c r="H148" s="37"/>
      <c r="I148" s="37"/>
    </row>
    <row r="149" spans="2:9">
      <c r="B149" s="37"/>
      <c r="C149" s="37"/>
      <c r="D149" s="37"/>
      <c r="E149" s="37"/>
      <c r="F149" s="37"/>
      <c r="G149" s="37"/>
      <c r="H149" s="37"/>
      <c r="I149" s="37"/>
    </row>
    <row r="150" spans="2:9">
      <c r="B150" s="37"/>
      <c r="C150" s="37"/>
      <c r="D150" s="37"/>
      <c r="E150" s="37"/>
      <c r="F150" s="37"/>
      <c r="G150" s="37"/>
      <c r="H150" s="37"/>
      <c r="I150" s="37"/>
    </row>
    <row r="151" spans="2:9">
      <c r="B151" s="37"/>
      <c r="C151" s="37"/>
      <c r="D151" s="37"/>
      <c r="E151" s="37"/>
      <c r="F151" s="37"/>
      <c r="G151" s="37"/>
      <c r="H151" s="37"/>
      <c r="I151" s="37"/>
    </row>
    <row r="152" spans="2:9">
      <c r="B152" s="37"/>
      <c r="C152" s="37"/>
      <c r="D152" s="37"/>
      <c r="E152" s="37"/>
      <c r="F152" s="37"/>
      <c r="G152" s="37"/>
      <c r="H152" s="37"/>
      <c r="I152" s="37"/>
    </row>
  </sheetData>
  <mergeCells count="116">
    <mergeCell ref="B126:G126"/>
    <mergeCell ref="B97:D97"/>
    <mergeCell ref="B98:D98"/>
    <mergeCell ref="E96:F96"/>
    <mergeCell ref="G96:H96"/>
    <mergeCell ref="E97:F97"/>
    <mergeCell ref="G97:H97"/>
    <mergeCell ref="E98:F98"/>
    <mergeCell ref="G98:H98"/>
    <mergeCell ref="B96:D96"/>
    <mergeCell ref="B127:G127"/>
    <mergeCell ref="B128:G128"/>
    <mergeCell ref="B129:G129"/>
    <mergeCell ref="C1:H1"/>
    <mergeCell ref="H5:I5"/>
    <mergeCell ref="E117:F117"/>
    <mergeCell ref="H117:I117"/>
    <mergeCell ref="E118:F118"/>
    <mergeCell ref="E119:F119"/>
    <mergeCell ref="B118:C118"/>
    <mergeCell ref="B119:C119"/>
    <mergeCell ref="H118:I118"/>
    <mergeCell ref="H119:I119"/>
    <mergeCell ref="B113:C113"/>
    <mergeCell ref="B114:C114"/>
    <mergeCell ref="B111:C112"/>
    <mergeCell ref="D111:E111"/>
    <mergeCell ref="F111:G111"/>
    <mergeCell ref="H111:I111"/>
    <mergeCell ref="B87:D87"/>
    <mergeCell ref="B91:D91"/>
    <mergeCell ref="B88:D88"/>
    <mergeCell ref="B92:D92"/>
    <mergeCell ref="B125:G125"/>
    <mergeCell ref="B71:D71"/>
    <mergeCell ref="B70:D70"/>
    <mergeCell ref="B84:D85"/>
    <mergeCell ref="E84:F84"/>
    <mergeCell ref="G84:H84"/>
    <mergeCell ref="B72:D72"/>
    <mergeCell ref="B78:D78"/>
    <mergeCell ref="B79:D79"/>
    <mergeCell ref="B80:D80"/>
    <mergeCell ref="B76:D76"/>
    <mergeCell ref="B77:D77"/>
    <mergeCell ref="B75:D75"/>
    <mergeCell ref="B73:D73"/>
    <mergeCell ref="B74:D74"/>
    <mergeCell ref="B63:D63"/>
    <mergeCell ref="E49:F49"/>
    <mergeCell ref="B43:E43"/>
    <mergeCell ref="B41:E41"/>
    <mergeCell ref="B23:E23"/>
    <mergeCell ref="H26:I26"/>
    <mergeCell ref="B64:D64"/>
    <mergeCell ref="E68:F68"/>
    <mergeCell ref="G68:H68"/>
    <mergeCell ref="B68:D69"/>
    <mergeCell ref="B57:D57"/>
    <mergeCell ref="B58:D58"/>
    <mergeCell ref="B61:D62"/>
    <mergeCell ref="E61:F61"/>
    <mergeCell ref="G49:I49"/>
    <mergeCell ref="G55:I55"/>
    <mergeCell ref="G61:I61"/>
    <mergeCell ref="B49:D50"/>
    <mergeCell ref="B51:D51"/>
    <mergeCell ref="B52:D52"/>
    <mergeCell ref="B55:D56"/>
    <mergeCell ref="E55:F55"/>
    <mergeCell ref="B42:E42"/>
    <mergeCell ref="B38:E38"/>
    <mergeCell ref="F23:G23"/>
    <mergeCell ref="H23:I23"/>
    <mergeCell ref="F22:G22"/>
    <mergeCell ref="H22:I22"/>
    <mergeCell ref="F21:G21"/>
    <mergeCell ref="H21:I21"/>
    <mergeCell ref="B19:E19"/>
    <mergeCell ref="F19:G19"/>
    <mergeCell ref="C3:D3"/>
    <mergeCell ref="G3:H3"/>
    <mergeCell ref="H18:I18"/>
    <mergeCell ref="B14:E14"/>
    <mergeCell ref="B15:E15"/>
    <mergeCell ref="B18:E18"/>
    <mergeCell ref="F18:G18"/>
    <mergeCell ref="F14:G14"/>
    <mergeCell ref="H14:I14"/>
    <mergeCell ref="F15:G15"/>
    <mergeCell ref="H15:I15"/>
    <mergeCell ref="A5:D5"/>
    <mergeCell ref="B86:D86"/>
    <mergeCell ref="B20:E20"/>
    <mergeCell ref="B16:E17"/>
    <mergeCell ref="F16:G17"/>
    <mergeCell ref="H16:I17"/>
    <mergeCell ref="B89:D89"/>
    <mergeCell ref="B90:D90"/>
    <mergeCell ref="B93:D93"/>
    <mergeCell ref="H19:I19"/>
    <mergeCell ref="H20:I20"/>
    <mergeCell ref="B21:E21"/>
    <mergeCell ref="B39:E39"/>
    <mergeCell ref="B33:C33"/>
    <mergeCell ref="B34:C34"/>
    <mergeCell ref="B40:E40"/>
    <mergeCell ref="B32:C32"/>
    <mergeCell ref="B28:C28"/>
    <mergeCell ref="B29:C29"/>
    <mergeCell ref="B30:C30"/>
    <mergeCell ref="B22:E22"/>
    <mergeCell ref="B31:C31"/>
    <mergeCell ref="B26:C27"/>
    <mergeCell ref="D26:E26"/>
    <mergeCell ref="F26:G26"/>
  </mergeCells>
  <pageMargins left="0.35416666666666702" right="0.6" top="0.75" bottom="0.75" header="0.3" footer="0.3"/>
  <pageSetup paperSize="9" scale="90" orientation="portrait" horizontalDpi="4294967295" verticalDpi="4294967295" r:id="rId1"/>
  <headerFooter>
    <oddHeader>&amp;C&amp;"Arial,Regular"&amp;14&amp;K03+036JUBILEE LIFE INSURANCE COMPANY LTD&amp;R</oddHeader>
    <oddFooter>&amp;LNote: Private hospitals (if not specified otherwise) include both for-profit and NGO managed health facilities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Sheet1!$A$2:$A$3</xm:f>
          </x14:formula1>
          <xm:sqref>C3:D3</xm:sqref>
        </x14:dataValidation>
        <x14:dataValidation type="list" allowBlank="1" showInputMessage="1" showErrorMessage="1" xr:uid="{00000000-0002-0000-0000-000003000000}">
          <x14:formula1>
            <xm:f>Sheet1!$D$2:$D$6</xm:f>
          </x14:formula1>
          <xm:sqref>H5:I5</xm:sqref>
        </x14:dataValidation>
        <x14:dataValidation type="list" allowBlank="1" showInputMessage="1" showErrorMessage="1" xr:uid="{00000000-0002-0000-0000-000004000000}">
          <x14:formula1>
            <xm:f>Sheet1!$B$2:$B$6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P111"/>
  <sheetViews>
    <sheetView topLeftCell="A75" workbookViewId="0">
      <selection activeCell="C85" sqref="C85:I85"/>
    </sheetView>
  </sheetViews>
  <sheetFormatPr defaultRowHeight="14.4"/>
  <cols>
    <col min="1" max="1" width="1.88671875" customWidth="1"/>
    <col min="2" max="2" width="7.44140625" customWidth="1"/>
    <col min="4" max="4" width="13.33203125" customWidth="1"/>
    <col min="5" max="5" width="14.33203125" customWidth="1"/>
    <col min="6" max="6" width="13.109375" customWidth="1"/>
    <col min="7" max="7" width="13.44140625" customWidth="1"/>
    <col min="8" max="8" width="23.109375" customWidth="1"/>
    <col min="9" max="9" width="12.44140625" customWidth="1"/>
    <col min="10" max="10" width="12.33203125" customWidth="1"/>
    <col min="11" max="11" width="12.88671875" customWidth="1"/>
  </cols>
  <sheetData>
    <row r="2" spans="2:11" ht="17.399999999999999">
      <c r="B2" s="433" t="s">
        <v>0</v>
      </c>
      <c r="C2" s="433"/>
      <c r="D2" s="433"/>
      <c r="E2" s="433"/>
      <c r="F2" s="433"/>
      <c r="G2" s="433"/>
      <c r="H2" s="433"/>
      <c r="I2" s="433"/>
      <c r="J2" s="433"/>
    </row>
    <row r="3" spans="2:11" ht="23.25" customHeight="1">
      <c r="B3" s="22"/>
      <c r="C3" s="22"/>
      <c r="D3" s="434" t="s">
        <v>106</v>
      </c>
      <c r="E3" s="434"/>
      <c r="F3" s="434"/>
      <c r="G3" s="434"/>
      <c r="H3" s="434"/>
      <c r="I3" s="434"/>
      <c r="J3" s="22"/>
    </row>
    <row r="4" spans="2:11">
      <c r="B4" s="22"/>
      <c r="C4" s="22"/>
      <c r="D4" s="22"/>
      <c r="E4" s="22"/>
      <c r="F4" s="22"/>
      <c r="G4" s="22"/>
      <c r="H4" s="22"/>
      <c r="I4" s="22"/>
      <c r="J4" s="22"/>
    </row>
    <row r="5" spans="2:11" ht="21.75" customHeight="1">
      <c r="B5" s="26" t="s">
        <v>107</v>
      </c>
      <c r="C5" s="99"/>
      <c r="D5" s="99"/>
      <c r="E5" s="426" t="s">
        <v>108</v>
      </c>
      <c r="F5" s="435"/>
      <c r="G5" s="435"/>
      <c r="H5" s="435"/>
      <c r="I5" s="436"/>
      <c r="J5" s="42"/>
      <c r="K5" s="100"/>
    </row>
    <row r="6" spans="2:11">
      <c r="B6" s="40"/>
      <c r="C6" s="40"/>
      <c r="D6" s="40"/>
      <c r="E6" s="101"/>
      <c r="F6" s="101"/>
      <c r="G6" s="101"/>
      <c r="H6" s="101"/>
      <c r="I6" s="101"/>
      <c r="J6" s="23"/>
      <c r="K6" s="100"/>
    </row>
    <row r="7" spans="2:11" ht="22.5" customHeight="1">
      <c r="B7" s="102" t="s">
        <v>109</v>
      </c>
      <c r="C7" s="103"/>
      <c r="D7" s="103"/>
      <c r="E7" s="104"/>
      <c r="F7" s="104"/>
      <c r="G7" s="98"/>
      <c r="H7" s="104"/>
      <c r="I7" s="105"/>
      <c r="J7" s="23"/>
      <c r="K7" s="100"/>
    </row>
    <row r="8" spans="2:11">
      <c r="B8" s="23"/>
      <c r="C8" s="23"/>
      <c r="D8" s="23"/>
      <c r="E8" s="23"/>
      <c r="F8" s="23"/>
      <c r="G8" s="23"/>
      <c r="H8" s="23"/>
      <c r="I8" s="23"/>
      <c r="J8" s="23"/>
      <c r="K8" s="100"/>
    </row>
    <row r="9" spans="2:11">
      <c r="B9" s="102" t="s">
        <v>103</v>
      </c>
      <c r="C9" s="103"/>
      <c r="D9" s="437" t="s">
        <v>3</v>
      </c>
      <c r="E9" s="438"/>
      <c r="F9" s="23"/>
      <c r="G9" s="102" t="s">
        <v>110</v>
      </c>
      <c r="H9" s="99" t="s">
        <v>8</v>
      </c>
      <c r="I9" s="106"/>
      <c r="J9" s="107"/>
      <c r="K9" s="100"/>
    </row>
    <row r="10" spans="2:11">
      <c r="B10" s="23"/>
      <c r="C10" s="23"/>
      <c r="D10" s="23"/>
      <c r="E10" s="23"/>
      <c r="F10" s="23"/>
      <c r="G10" s="23"/>
      <c r="H10" s="23"/>
      <c r="I10" s="23"/>
      <c r="J10" s="40"/>
      <c r="K10" s="100"/>
    </row>
    <row r="11" spans="2:11">
      <c r="B11" s="384" t="s">
        <v>104</v>
      </c>
      <c r="C11" s="385"/>
      <c r="D11" s="385"/>
      <c r="E11" s="386"/>
      <c r="F11" s="23"/>
      <c r="G11" s="102" t="s">
        <v>9</v>
      </c>
      <c r="H11" s="103">
        <v>2017</v>
      </c>
      <c r="I11" s="108"/>
      <c r="J11" s="40"/>
      <c r="K11" s="100"/>
    </row>
    <row r="12" spans="2:11">
      <c r="B12" s="22"/>
      <c r="C12" s="22"/>
      <c r="D12" s="22"/>
      <c r="E12" s="22"/>
      <c r="F12" s="22"/>
      <c r="G12" s="22"/>
      <c r="H12" s="22"/>
      <c r="I12" s="22"/>
      <c r="J12" s="22"/>
    </row>
    <row r="13" spans="2:11">
      <c r="B13" s="23" t="s">
        <v>10</v>
      </c>
      <c r="C13" s="23"/>
      <c r="D13" s="23"/>
      <c r="E13" s="23"/>
      <c r="F13" s="23"/>
      <c r="G13" s="23"/>
      <c r="H13" s="23"/>
      <c r="I13" s="23"/>
      <c r="J13" s="23"/>
    </row>
    <row r="14" spans="2:11">
      <c r="B14" s="23" t="s">
        <v>221</v>
      </c>
      <c r="C14" s="23" t="s">
        <v>229</v>
      </c>
      <c r="D14" s="23"/>
      <c r="E14" s="23" t="s">
        <v>179</v>
      </c>
      <c r="F14" s="23" t="s">
        <v>231</v>
      </c>
      <c r="G14" s="23"/>
      <c r="H14" s="23" t="s">
        <v>220</v>
      </c>
      <c r="I14" s="23"/>
      <c r="J14" s="23"/>
    </row>
    <row r="15" spans="2:11">
      <c r="B15" s="23"/>
      <c r="C15" s="23"/>
      <c r="D15" s="23"/>
      <c r="E15" s="23"/>
      <c r="F15" s="23"/>
      <c r="G15" s="23"/>
      <c r="H15" s="23"/>
      <c r="I15" s="23"/>
      <c r="J15" s="23"/>
    </row>
    <row r="16" spans="2:11">
      <c r="B16" s="23" t="s">
        <v>180</v>
      </c>
      <c r="C16" s="23"/>
      <c r="D16" s="38">
        <v>43087</v>
      </c>
      <c r="E16" s="23"/>
      <c r="F16" s="23"/>
      <c r="G16" s="23"/>
      <c r="H16" s="23"/>
      <c r="I16" s="23"/>
      <c r="J16" s="23"/>
    </row>
    <row r="17" spans="2:16" ht="15" thickBot="1">
      <c r="B17" s="41"/>
      <c r="C17" s="41"/>
      <c r="D17" s="41"/>
      <c r="E17" s="41"/>
      <c r="F17" s="41"/>
      <c r="G17" s="41"/>
      <c r="H17" s="41"/>
      <c r="I17" s="41"/>
      <c r="J17" s="41"/>
    </row>
    <row r="18" spans="2:16" ht="15" thickTop="1">
      <c r="B18" s="23"/>
      <c r="C18" s="23"/>
      <c r="D18" s="23"/>
      <c r="E18" s="23"/>
      <c r="F18" s="23"/>
      <c r="G18" s="23"/>
      <c r="H18" s="23"/>
      <c r="I18" s="23"/>
      <c r="J18" s="23"/>
    </row>
    <row r="19" spans="2:16" ht="17.25" customHeight="1">
      <c r="B19" s="42" t="s">
        <v>111</v>
      </c>
      <c r="C19" s="42"/>
      <c r="D19" s="42"/>
      <c r="E19" s="42"/>
      <c r="F19" s="23"/>
      <c r="G19" s="23"/>
      <c r="H19" s="23"/>
      <c r="I19" s="23"/>
      <c r="J19" s="23"/>
      <c r="K19" s="59"/>
      <c r="L19" s="59"/>
      <c r="M19" s="59"/>
      <c r="N19" s="59"/>
      <c r="O19" s="59"/>
    </row>
    <row r="20" spans="2:16">
      <c r="B20" s="23"/>
      <c r="C20" s="60" t="s">
        <v>112</v>
      </c>
      <c r="D20" s="61"/>
      <c r="E20" s="61"/>
      <c r="F20" s="61"/>
      <c r="G20" s="62"/>
      <c r="H20" s="427">
        <v>454</v>
      </c>
      <c r="I20" s="428"/>
      <c r="J20" s="97"/>
      <c r="K20" s="57"/>
      <c r="L20" s="57"/>
      <c r="M20" s="57"/>
      <c r="N20" s="57"/>
      <c r="O20" s="57"/>
      <c r="P20" s="17"/>
    </row>
    <row r="21" spans="2:16">
      <c r="B21" s="23"/>
      <c r="C21" s="60" t="s">
        <v>113</v>
      </c>
      <c r="D21" s="61"/>
      <c r="E21" s="61"/>
      <c r="F21" s="61"/>
      <c r="G21" s="62"/>
      <c r="H21" s="125">
        <v>4691</v>
      </c>
      <c r="I21" s="126"/>
      <c r="J21" s="78"/>
      <c r="K21" s="57"/>
      <c r="L21" s="57"/>
      <c r="M21" s="57"/>
      <c r="N21" s="57"/>
      <c r="O21" s="57"/>
      <c r="P21" s="17"/>
    </row>
    <row r="22" spans="2:16">
      <c r="B22" s="23"/>
      <c r="C22" s="60" t="s">
        <v>200</v>
      </c>
      <c r="D22" s="61"/>
      <c r="E22" s="61"/>
      <c r="F22" s="61"/>
      <c r="G22" s="62"/>
      <c r="H22" s="413">
        <v>13620</v>
      </c>
      <c r="I22" s="415"/>
      <c r="J22" s="78"/>
      <c r="K22" s="57"/>
      <c r="L22" s="57"/>
      <c r="M22" s="57"/>
      <c r="N22" s="57"/>
      <c r="O22" s="57"/>
      <c r="P22" s="17"/>
    </row>
    <row r="23" spans="2:16">
      <c r="B23" s="23"/>
      <c r="C23" s="60" t="s">
        <v>114</v>
      </c>
      <c r="D23" s="61"/>
      <c r="E23" s="61"/>
      <c r="F23" s="61"/>
      <c r="G23" s="62"/>
      <c r="H23" s="427">
        <v>9382</v>
      </c>
      <c r="I23" s="428"/>
      <c r="J23" s="63"/>
      <c r="K23" s="134"/>
      <c r="L23" s="57"/>
      <c r="M23" s="57"/>
      <c r="N23" s="57"/>
      <c r="O23" s="57"/>
      <c r="P23" s="17"/>
    </row>
    <row r="24" spans="2:16">
      <c r="B24" s="23"/>
      <c r="C24" s="60" t="s">
        <v>201</v>
      </c>
      <c r="D24" s="61"/>
      <c r="E24" s="61"/>
      <c r="F24" s="61"/>
      <c r="G24" s="62"/>
      <c r="H24" s="429">
        <f>H23/H22*100</f>
        <v>68.883994126284875</v>
      </c>
      <c r="I24" s="430"/>
      <c r="J24" s="63"/>
      <c r="K24" s="57"/>
      <c r="L24" s="57"/>
      <c r="M24" s="57"/>
      <c r="N24" s="57"/>
      <c r="O24" s="57"/>
      <c r="P24" s="17"/>
    </row>
    <row r="25" spans="2:16">
      <c r="B25" s="23"/>
      <c r="C25" s="60" t="s">
        <v>115</v>
      </c>
      <c r="D25" s="61"/>
      <c r="E25" s="61"/>
      <c r="F25" s="61"/>
      <c r="G25" s="62"/>
      <c r="H25" s="429">
        <v>91</v>
      </c>
      <c r="I25" s="430"/>
      <c r="J25" s="63"/>
      <c r="K25" s="57"/>
      <c r="L25" s="57"/>
      <c r="M25" s="57"/>
      <c r="N25" s="57"/>
      <c r="O25" s="57"/>
      <c r="P25" s="17"/>
    </row>
    <row r="26" spans="2:16">
      <c r="B26" s="23"/>
      <c r="C26" s="60" t="s">
        <v>116</v>
      </c>
      <c r="D26" s="61"/>
      <c r="E26" s="61"/>
      <c r="F26" s="61"/>
      <c r="G26" s="62"/>
      <c r="H26" s="431">
        <v>277</v>
      </c>
      <c r="I26" s="432"/>
      <c r="J26" s="63"/>
      <c r="K26" s="64"/>
      <c r="L26" s="65"/>
      <c r="M26" s="65"/>
      <c r="N26" s="57"/>
      <c r="O26" s="57"/>
      <c r="P26" s="17"/>
    </row>
    <row r="27" spans="2:16">
      <c r="B27" s="23"/>
      <c r="C27" s="60" t="s">
        <v>117</v>
      </c>
      <c r="D27" s="61"/>
      <c r="E27" s="61"/>
      <c r="F27" s="61"/>
      <c r="G27" s="62"/>
      <c r="H27" s="423">
        <f>H26/H25</f>
        <v>3.0439560439560438</v>
      </c>
      <c r="I27" s="424"/>
      <c r="J27" s="66"/>
      <c r="K27" s="67"/>
      <c r="L27" s="67"/>
      <c r="M27" s="67"/>
      <c r="N27" s="67"/>
      <c r="O27" s="67"/>
      <c r="P27" s="58"/>
    </row>
    <row r="28" spans="2:16">
      <c r="B28" s="23"/>
      <c r="C28" s="23"/>
      <c r="D28" s="23"/>
      <c r="E28" s="23"/>
      <c r="F28" s="23"/>
      <c r="G28" s="23"/>
      <c r="H28" s="23"/>
      <c r="I28" s="23"/>
      <c r="J28" s="23"/>
    </row>
    <row r="29" spans="2:16">
      <c r="B29" s="42" t="s">
        <v>118</v>
      </c>
      <c r="C29" s="23"/>
      <c r="D29" s="23"/>
      <c r="E29" s="23"/>
      <c r="F29" s="23"/>
      <c r="G29" s="23"/>
      <c r="H29" s="23"/>
      <c r="I29" s="23"/>
      <c r="J29" s="23"/>
    </row>
    <row r="30" spans="2:16">
      <c r="B30" s="23"/>
      <c r="C30" s="357" t="s">
        <v>24</v>
      </c>
      <c r="D30" s="426"/>
      <c r="E30" s="357" t="s">
        <v>119</v>
      </c>
      <c r="F30" s="357"/>
      <c r="G30" s="357" t="s">
        <v>120</v>
      </c>
      <c r="H30" s="357"/>
      <c r="I30" s="357" t="s">
        <v>20</v>
      </c>
      <c r="J30" s="357"/>
    </row>
    <row r="31" spans="2:16">
      <c r="B31" s="23"/>
      <c r="C31" s="357"/>
      <c r="D31" s="426"/>
      <c r="E31" s="19" t="s">
        <v>25</v>
      </c>
      <c r="F31" s="19" t="s">
        <v>26</v>
      </c>
      <c r="G31" s="19" t="s">
        <v>25</v>
      </c>
      <c r="H31" s="19" t="s">
        <v>26</v>
      </c>
      <c r="I31" s="19" t="s">
        <v>25</v>
      </c>
      <c r="J31" s="19" t="s">
        <v>26</v>
      </c>
    </row>
    <row r="32" spans="2:16">
      <c r="B32" s="23"/>
      <c r="C32" s="382" t="s">
        <v>121</v>
      </c>
      <c r="D32" s="439"/>
      <c r="E32" s="332">
        <v>0</v>
      </c>
      <c r="F32" s="332">
        <v>0</v>
      </c>
      <c r="G32" s="332">
        <v>4</v>
      </c>
      <c r="H32" s="333">
        <v>1</v>
      </c>
      <c r="I32" s="144">
        <v>4</v>
      </c>
      <c r="J32" s="144">
        <v>1</v>
      </c>
      <c r="K32" s="139"/>
    </row>
    <row r="33" spans="2:11">
      <c r="B33" s="23"/>
      <c r="C33" s="382" t="s">
        <v>28</v>
      </c>
      <c r="D33" s="439"/>
      <c r="E33" s="332">
        <v>1</v>
      </c>
      <c r="F33" s="332">
        <v>0</v>
      </c>
      <c r="G33" s="332">
        <v>0</v>
      </c>
      <c r="H33" s="332">
        <v>1</v>
      </c>
      <c r="I33" s="144">
        <v>1</v>
      </c>
      <c r="J33" s="144">
        <v>1</v>
      </c>
      <c r="K33" s="139"/>
    </row>
    <row r="34" spans="2:11">
      <c r="B34" s="23"/>
      <c r="C34" s="382" t="s">
        <v>29</v>
      </c>
      <c r="D34" s="439"/>
      <c r="E34" s="332">
        <v>3</v>
      </c>
      <c r="F34" s="332">
        <v>8</v>
      </c>
      <c r="G34" s="332">
        <v>0</v>
      </c>
      <c r="H34" s="144">
        <v>2</v>
      </c>
      <c r="I34" s="144">
        <v>3</v>
      </c>
      <c r="J34" s="144">
        <v>10</v>
      </c>
      <c r="K34" s="139"/>
    </row>
    <row r="35" spans="2:11">
      <c r="B35" s="23"/>
      <c r="C35" s="382" t="s">
        <v>122</v>
      </c>
      <c r="D35" s="439"/>
      <c r="E35" s="144">
        <v>6</v>
      </c>
      <c r="F35" s="144">
        <v>36</v>
      </c>
      <c r="G35" s="144">
        <v>3</v>
      </c>
      <c r="H35" s="144">
        <v>13</v>
      </c>
      <c r="I35" s="144">
        <v>9</v>
      </c>
      <c r="J35" s="144">
        <v>49</v>
      </c>
      <c r="K35" s="139"/>
    </row>
    <row r="36" spans="2:11">
      <c r="B36" s="23"/>
      <c r="C36" s="382" t="s">
        <v>32</v>
      </c>
      <c r="D36" s="439"/>
      <c r="E36" s="144">
        <v>0</v>
      </c>
      <c r="F36" s="144">
        <v>4</v>
      </c>
      <c r="G36" s="144">
        <v>2</v>
      </c>
      <c r="H36" s="144">
        <v>2</v>
      </c>
      <c r="I36" s="144">
        <v>2</v>
      </c>
      <c r="J36" s="144">
        <v>6</v>
      </c>
      <c r="K36" s="139"/>
    </row>
    <row r="37" spans="2:11">
      <c r="B37" s="23"/>
      <c r="C37" s="382" t="s">
        <v>31</v>
      </c>
      <c r="D37" s="439"/>
      <c r="E37" s="144">
        <v>1</v>
      </c>
      <c r="F37" s="144">
        <v>0</v>
      </c>
      <c r="G37" s="144">
        <v>3</v>
      </c>
      <c r="H37" s="144">
        <v>1</v>
      </c>
      <c r="I37" s="144">
        <v>4</v>
      </c>
      <c r="J37" s="144">
        <v>1</v>
      </c>
      <c r="K37" s="139"/>
    </row>
    <row r="38" spans="2:11">
      <c r="B38" s="23"/>
      <c r="C38" s="440" t="s">
        <v>123</v>
      </c>
      <c r="D38" s="441"/>
      <c r="E38" s="140">
        <f t="shared" ref="E38:J38" si="0">SUM(E32:E37)</f>
        <v>11</v>
      </c>
      <c r="F38" s="140">
        <f t="shared" si="0"/>
        <v>48</v>
      </c>
      <c r="G38" s="140">
        <f t="shared" si="0"/>
        <v>12</v>
      </c>
      <c r="H38" s="140">
        <f t="shared" si="0"/>
        <v>20</v>
      </c>
      <c r="I38" s="140">
        <f t="shared" si="0"/>
        <v>23</v>
      </c>
      <c r="J38" s="140">
        <f t="shared" si="0"/>
        <v>68</v>
      </c>
      <c r="K38" s="139"/>
    </row>
    <row r="39" spans="2:11">
      <c r="B39" s="23"/>
      <c r="C39" s="23"/>
      <c r="D39" s="23"/>
      <c r="E39" s="23"/>
      <c r="F39" s="23"/>
      <c r="G39" s="23"/>
      <c r="H39" s="23"/>
      <c r="I39" s="23"/>
      <c r="J39" s="23"/>
    </row>
    <row r="40" spans="2:11" ht="18.75" customHeight="1">
      <c r="B40" s="42" t="s">
        <v>124</v>
      </c>
      <c r="C40" s="23"/>
      <c r="D40" s="23"/>
      <c r="E40" s="23"/>
      <c r="F40" s="23"/>
      <c r="G40" s="23"/>
      <c r="H40" s="23"/>
      <c r="I40" s="23"/>
      <c r="J40" s="23"/>
    </row>
    <row r="41" spans="2:11" ht="21.75" customHeight="1">
      <c r="B41" s="23"/>
      <c r="C41" s="393" t="s">
        <v>125</v>
      </c>
      <c r="D41" s="393"/>
      <c r="E41" s="393"/>
      <c r="F41" s="393"/>
      <c r="G41" s="393" t="s">
        <v>126</v>
      </c>
      <c r="H41" s="393"/>
      <c r="I41" s="393"/>
      <c r="J41" s="393"/>
    </row>
    <row r="42" spans="2:11" ht="25.5" customHeight="1">
      <c r="B42" s="23"/>
      <c r="C42" s="357" t="s">
        <v>127</v>
      </c>
      <c r="D42" s="357"/>
      <c r="E42" s="357"/>
      <c r="F42" s="216" t="s">
        <v>128</v>
      </c>
      <c r="G42" s="357" t="s">
        <v>127</v>
      </c>
      <c r="H42" s="357"/>
      <c r="I42" s="357"/>
      <c r="J42" s="216" t="s">
        <v>128</v>
      </c>
    </row>
    <row r="43" spans="2:11" ht="12" customHeight="1">
      <c r="B43" s="23"/>
      <c r="C43" s="389" t="s">
        <v>232</v>
      </c>
      <c r="D43" s="389"/>
      <c r="E43" s="389"/>
      <c r="F43" s="135">
        <v>21</v>
      </c>
      <c r="G43" s="413" t="s">
        <v>240</v>
      </c>
      <c r="H43" s="414"/>
      <c r="I43" s="415"/>
      <c r="J43" s="136">
        <v>3</v>
      </c>
    </row>
    <row r="44" spans="2:11" ht="12" customHeight="1">
      <c r="B44" s="23"/>
      <c r="C44" s="387" t="s">
        <v>199</v>
      </c>
      <c r="D44" s="387"/>
      <c r="E44" s="387"/>
      <c r="F44" s="135">
        <v>5</v>
      </c>
      <c r="G44" s="413" t="s">
        <v>245</v>
      </c>
      <c r="H44" s="414"/>
      <c r="I44" s="415"/>
      <c r="J44" s="136">
        <v>2</v>
      </c>
    </row>
    <row r="45" spans="2:11" ht="12" customHeight="1">
      <c r="B45" s="23"/>
      <c r="C45" s="387" t="s">
        <v>233</v>
      </c>
      <c r="D45" s="387"/>
      <c r="E45" s="387"/>
      <c r="F45" s="135">
        <v>14</v>
      </c>
      <c r="G45" s="413" t="s">
        <v>241</v>
      </c>
      <c r="H45" s="414"/>
      <c r="I45" s="415"/>
      <c r="J45" s="136">
        <v>1</v>
      </c>
    </row>
    <row r="46" spans="2:11" ht="12" customHeight="1">
      <c r="B46" s="23"/>
      <c r="C46" s="387" t="s">
        <v>234</v>
      </c>
      <c r="D46" s="387"/>
      <c r="E46" s="387"/>
      <c r="F46" s="135">
        <v>4</v>
      </c>
      <c r="G46" s="416" t="s">
        <v>242</v>
      </c>
      <c r="H46" s="417"/>
      <c r="I46" s="418"/>
      <c r="J46" s="136">
        <v>1</v>
      </c>
    </row>
    <row r="47" spans="2:11" ht="12" customHeight="1">
      <c r="B47" s="23"/>
      <c r="C47" s="387" t="s">
        <v>235</v>
      </c>
      <c r="D47" s="387"/>
      <c r="E47" s="387"/>
      <c r="F47" s="135">
        <v>5</v>
      </c>
      <c r="G47" s="413" t="s">
        <v>243</v>
      </c>
      <c r="H47" s="414"/>
      <c r="I47" s="415"/>
      <c r="J47" s="136">
        <v>1</v>
      </c>
    </row>
    <row r="48" spans="2:11" ht="12" customHeight="1">
      <c r="B48" s="23"/>
      <c r="C48" s="387" t="s">
        <v>237</v>
      </c>
      <c r="D48" s="387"/>
      <c r="E48" s="387"/>
      <c r="F48" s="135">
        <v>2</v>
      </c>
      <c r="G48" s="413" t="s">
        <v>244</v>
      </c>
      <c r="H48" s="414"/>
      <c r="I48" s="415"/>
      <c r="J48" s="136">
        <v>7</v>
      </c>
    </row>
    <row r="49" spans="2:11" ht="12" customHeight="1">
      <c r="B49" s="23"/>
      <c r="C49" s="387" t="s">
        <v>236</v>
      </c>
      <c r="D49" s="387"/>
      <c r="E49" s="387"/>
      <c r="F49" s="135">
        <v>2</v>
      </c>
      <c r="G49" s="407" t="s">
        <v>437</v>
      </c>
      <c r="H49" s="408"/>
      <c r="I49" s="409"/>
      <c r="J49" s="136">
        <v>5</v>
      </c>
    </row>
    <row r="50" spans="2:11" ht="12" customHeight="1">
      <c r="B50" s="23"/>
      <c r="C50" s="387" t="s">
        <v>238</v>
      </c>
      <c r="D50" s="387"/>
      <c r="E50" s="387"/>
      <c r="F50" s="135">
        <v>1</v>
      </c>
      <c r="G50" s="410" t="s">
        <v>195</v>
      </c>
      <c r="H50" s="411"/>
      <c r="I50" s="412"/>
      <c r="J50" s="217">
        <v>2</v>
      </c>
    </row>
    <row r="51" spans="2:11" ht="12" customHeight="1">
      <c r="B51" s="23"/>
      <c r="C51" s="387" t="s">
        <v>239</v>
      </c>
      <c r="D51" s="387"/>
      <c r="E51" s="387"/>
      <c r="F51" s="135">
        <v>1</v>
      </c>
      <c r="H51" s="59" t="s">
        <v>438</v>
      </c>
      <c r="J51" s="136">
        <v>1</v>
      </c>
    </row>
    <row r="52" spans="2:11" ht="12" customHeight="1">
      <c r="B52" s="23"/>
      <c r="C52" s="456" t="s">
        <v>436</v>
      </c>
      <c r="D52" s="456"/>
      <c r="E52" s="456"/>
      <c r="F52" s="135">
        <v>1</v>
      </c>
      <c r="G52" s="410" t="s">
        <v>215</v>
      </c>
      <c r="H52" s="411"/>
      <c r="I52" s="412"/>
      <c r="J52" s="136">
        <v>1</v>
      </c>
    </row>
    <row r="53" spans="2:11" ht="12" customHeight="1">
      <c r="B53" s="23"/>
      <c r="C53" s="390" t="s">
        <v>440</v>
      </c>
      <c r="D53" s="387"/>
      <c r="E53" s="387"/>
      <c r="F53" s="135">
        <v>2</v>
      </c>
      <c r="G53" s="458" t="s">
        <v>343</v>
      </c>
      <c r="H53" s="459"/>
      <c r="I53" s="460"/>
      <c r="J53" s="136">
        <v>1</v>
      </c>
    </row>
    <row r="54" spans="2:11" ht="12" customHeight="1">
      <c r="B54" s="23"/>
      <c r="C54" s="457"/>
      <c r="D54" s="457"/>
      <c r="E54" s="457"/>
      <c r="F54" s="135"/>
      <c r="G54" s="410" t="s">
        <v>196</v>
      </c>
      <c r="H54" s="411"/>
      <c r="I54" s="412"/>
      <c r="J54" s="136">
        <v>4</v>
      </c>
      <c r="K54" s="280"/>
    </row>
    <row r="55" spans="2:11" ht="12" customHeight="1">
      <c r="B55" s="23"/>
      <c r="C55" s="457"/>
      <c r="D55" s="457"/>
      <c r="E55" s="457"/>
      <c r="F55" s="135"/>
      <c r="G55" s="453" t="s">
        <v>439</v>
      </c>
      <c r="H55" s="454"/>
      <c r="I55" s="455"/>
      <c r="J55" s="219">
        <v>4</v>
      </c>
    </row>
    <row r="56" spans="2:11" ht="12" customHeight="1">
      <c r="B56" s="23"/>
      <c r="C56" s="425"/>
      <c r="D56" s="425"/>
      <c r="E56" s="425"/>
      <c r="F56" s="219"/>
      <c r="J56" s="136"/>
    </row>
    <row r="57" spans="2:11" ht="18.75" customHeight="1">
      <c r="B57" s="23"/>
      <c r="C57" s="419" t="s">
        <v>20</v>
      </c>
      <c r="D57" s="419"/>
      <c r="E57" s="419"/>
      <c r="F57" s="218">
        <f>SUM(F43:F56)</f>
        <v>58</v>
      </c>
      <c r="G57" s="420" t="s">
        <v>20</v>
      </c>
      <c r="H57" s="421"/>
      <c r="I57" s="422"/>
      <c r="J57" s="218">
        <f>SUM(J43:J56)</f>
        <v>33</v>
      </c>
    </row>
    <row r="58" spans="2:11">
      <c r="B58" s="23"/>
      <c r="C58" s="23"/>
      <c r="D58" s="23"/>
      <c r="E58" s="23"/>
      <c r="F58" s="23"/>
      <c r="G58" s="23"/>
      <c r="H58" s="23"/>
      <c r="I58" s="23"/>
      <c r="J58" s="23"/>
    </row>
    <row r="59" spans="2:11" ht="21" customHeight="1">
      <c r="B59" s="42" t="s">
        <v>129</v>
      </c>
      <c r="C59" s="79"/>
      <c r="D59" s="23"/>
      <c r="E59" s="23"/>
      <c r="F59" s="23"/>
      <c r="G59" s="23"/>
      <c r="H59" s="23"/>
      <c r="I59" s="23"/>
      <c r="J59" s="23"/>
    </row>
    <row r="60" spans="2:11" ht="27" customHeight="1">
      <c r="B60" s="23"/>
      <c r="C60" s="357" t="s">
        <v>130</v>
      </c>
      <c r="D60" s="357"/>
      <c r="E60" s="357"/>
      <c r="F60" s="27" t="s">
        <v>131</v>
      </c>
      <c r="G60" s="27" t="s">
        <v>132</v>
      </c>
      <c r="H60" s="44"/>
      <c r="I60" s="445"/>
      <c r="J60" s="445"/>
    </row>
    <row r="61" spans="2:11">
      <c r="B61" s="23"/>
      <c r="C61" s="382" t="s">
        <v>441</v>
      </c>
      <c r="D61" s="382"/>
      <c r="E61" s="382"/>
      <c r="F61" s="136">
        <v>58</v>
      </c>
      <c r="G61" s="141">
        <v>742533</v>
      </c>
      <c r="H61" s="45"/>
      <c r="I61" s="445"/>
      <c r="J61" s="445"/>
    </row>
    <row r="62" spans="2:11">
      <c r="B62" s="23"/>
      <c r="C62" s="382" t="s">
        <v>442</v>
      </c>
      <c r="D62" s="382"/>
      <c r="E62" s="382"/>
      <c r="F62" s="136">
        <v>33</v>
      </c>
      <c r="G62" s="141">
        <v>355427</v>
      </c>
      <c r="H62" s="45"/>
      <c r="I62" s="40"/>
      <c r="J62" s="40"/>
    </row>
    <row r="63" spans="2:11">
      <c r="B63" s="23"/>
      <c r="C63" s="444" t="s">
        <v>152</v>
      </c>
      <c r="D63" s="444"/>
      <c r="E63" s="444"/>
      <c r="F63" s="142">
        <f>SUM(F61:F62)</f>
        <v>91</v>
      </c>
      <c r="G63" s="143">
        <f>SUM(G61:G62)</f>
        <v>1097960</v>
      </c>
      <c r="H63" s="46"/>
      <c r="I63" s="40"/>
      <c r="J63" s="40"/>
    </row>
    <row r="64" spans="2:11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8.75" customHeight="1">
      <c r="B65" s="42" t="s">
        <v>133</v>
      </c>
      <c r="C65" s="23"/>
      <c r="D65" s="23"/>
      <c r="E65" s="23"/>
      <c r="F65" s="23"/>
      <c r="G65" s="23"/>
      <c r="H65" s="23"/>
      <c r="I65" s="23"/>
      <c r="J65" s="23"/>
    </row>
    <row r="66" spans="2:10" ht="18" customHeight="1">
      <c r="B66" s="23"/>
      <c r="C66" s="357" t="s">
        <v>134</v>
      </c>
      <c r="D66" s="357"/>
      <c r="E66" s="357"/>
      <c r="F66" s="357"/>
      <c r="G66" s="357" t="s">
        <v>135</v>
      </c>
      <c r="H66" s="357"/>
      <c r="I66" s="397" t="s">
        <v>132</v>
      </c>
      <c r="J66" s="397"/>
    </row>
    <row r="67" spans="2:10">
      <c r="B67" s="23"/>
      <c r="C67" s="442" t="s">
        <v>136</v>
      </c>
      <c r="D67" s="442"/>
      <c r="E67" s="442"/>
      <c r="F67" s="442"/>
      <c r="G67" s="382">
        <v>41</v>
      </c>
      <c r="H67" s="382"/>
      <c r="I67" s="443">
        <v>458273</v>
      </c>
      <c r="J67" s="443"/>
    </row>
    <row r="68" spans="2:10" ht="22.5" customHeight="1">
      <c r="B68" s="23"/>
      <c r="C68" s="442" t="s">
        <v>443</v>
      </c>
      <c r="D68" s="442"/>
      <c r="E68" s="442"/>
      <c r="F68" s="442"/>
      <c r="G68" s="382">
        <v>91</v>
      </c>
      <c r="H68" s="382"/>
      <c r="I68" s="443">
        <v>109960</v>
      </c>
      <c r="J68" s="443"/>
    </row>
    <row r="69" spans="2:10">
      <c r="B69" s="23"/>
      <c r="C69" s="446" t="s">
        <v>137</v>
      </c>
      <c r="D69" s="446"/>
      <c r="E69" s="446"/>
      <c r="F69" s="446"/>
      <c r="G69" s="382">
        <v>557</v>
      </c>
      <c r="H69" s="382"/>
      <c r="I69" s="443">
        <v>3400986</v>
      </c>
      <c r="J69" s="443"/>
    </row>
    <row r="70" spans="2:10" ht="12" customHeight="1">
      <c r="B70" s="23"/>
      <c r="C70" s="446" t="s">
        <v>138</v>
      </c>
      <c r="D70" s="446"/>
      <c r="E70" s="446"/>
      <c r="F70" s="446"/>
      <c r="G70" s="382">
        <v>557</v>
      </c>
      <c r="H70" s="382"/>
      <c r="I70" s="443">
        <v>340986</v>
      </c>
      <c r="J70" s="443"/>
    </row>
    <row r="71" spans="2:10">
      <c r="B71" s="23"/>
      <c r="C71" s="446" t="s">
        <v>139</v>
      </c>
      <c r="D71" s="446"/>
      <c r="E71" s="446"/>
      <c r="F71" s="446"/>
      <c r="G71" s="382">
        <v>3</v>
      </c>
      <c r="H71" s="382"/>
      <c r="I71" s="443">
        <v>23466</v>
      </c>
      <c r="J71" s="443"/>
    </row>
    <row r="72" spans="2:10">
      <c r="B72" s="23"/>
      <c r="C72" s="23"/>
      <c r="D72" s="23"/>
      <c r="E72" s="23"/>
      <c r="F72" s="23"/>
      <c r="G72" s="23"/>
      <c r="H72" s="23"/>
      <c r="I72" s="23"/>
      <c r="J72" s="23"/>
    </row>
    <row r="73" spans="2:10" ht="22.5" customHeight="1">
      <c r="B73" s="42" t="s">
        <v>140</v>
      </c>
      <c r="C73" s="23"/>
      <c r="D73" s="23"/>
      <c r="E73" s="23"/>
      <c r="F73" s="23"/>
      <c r="G73" s="23"/>
      <c r="H73" s="23"/>
      <c r="I73" s="23"/>
      <c r="J73" s="23"/>
    </row>
    <row r="74" spans="2:10" ht="21" customHeight="1">
      <c r="B74" s="23"/>
      <c r="C74" s="357" t="s">
        <v>141</v>
      </c>
      <c r="D74" s="357"/>
      <c r="E74" s="357"/>
      <c r="F74" s="357"/>
      <c r="G74" s="357"/>
      <c r="H74" s="357"/>
      <c r="I74" s="357"/>
      <c r="J74" s="47"/>
    </row>
    <row r="75" spans="2:10">
      <c r="B75" s="23"/>
      <c r="C75" s="447" t="s">
        <v>142</v>
      </c>
      <c r="D75" s="448"/>
      <c r="E75" s="448"/>
      <c r="F75" s="448"/>
      <c r="G75" s="448"/>
      <c r="H75" s="448"/>
      <c r="I75" s="449"/>
      <c r="J75" s="48"/>
    </row>
    <row r="76" spans="2:10" ht="20.25" customHeight="1">
      <c r="B76" s="23"/>
      <c r="C76" s="450" t="s">
        <v>202</v>
      </c>
      <c r="D76" s="450"/>
      <c r="E76" s="450"/>
      <c r="F76" s="450"/>
      <c r="G76" s="450"/>
      <c r="H76" s="450"/>
      <c r="I76" s="450"/>
      <c r="J76" s="133"/>
    </row>
    <row r="77" spans="2:10">
      <c r="B77" s="23"/>
      <c r="C77" s="405" t="s">
        <v>143</v>
      </c>
      <c r="D77" s="405"/>
      <c r="E77" s="405"/>
      <c r="F77" s="405"/>
      <c r="G77" s="405"/>
      <c r="H77" s="405"/>
      <c r="I77" s="405"/>
      <c r="J77" s="72"/>
    </row>
    <row r="78" spans="2:10">
      <c r="B78" s="23"/>
      <c r="C78" s="405" t="s">
        <v>144</v>
      </c>
      <c r="D78" s="405"/>
      <c r="E78" s="405"/>
      <c r="F78" s="405"/>
      <c r="G78" s="405"/>
      <c r="H78" s="405"/>
      <c r="I78" s="405"/>
      <c r="J78" s="72"/>
    </row>
    <row r="79" spans="2:10">
      <c r="B79" s="23"/>
      <c r="C79" s="405" t="s">
        <v>145</v>
      </c>
      <c r="D79" s="405"/>
      <c r="E79" s="405"/>
      <c r="F79" s="405"/>
      <c r="G79" s="405"/>
      <c r="H79" s="405"/>
      <c r="I79" s="405"/>
      <c r="J79" s="72"/>
    </row>
    <row r="80" spans="2:10">
      <c r="B80" s="23"/>
      <c r="C80" s="405" t="s">
        <v>146</v>
      </c>
      <c r="D80" s="405"/>
      <c r="E80" s="405"/>
      <c r="F80" s="405"/>
      <c r="G80" s="405"/>
      <c r="H80" s="405"/>
      <c r="I80" s="405"/>
      <c r="J80" s="72"/>
    </row>
    <row r="81" spans="2:15">
      <c r="B81" s="23"/>
      <c r="C81" s="383"/>
      <c r="D81" s="383"/>
      <c r="E81" s="383"/>
      <c r="F81" s="383"/>
      <c r="G81" s="383"/>
      <c r="H81" s="383"/>
      <c r="I81" s="383"/>
      <c r="J81" s="72"/>
    </row>
    <row r="82" spans="2:15" ht="21.75" customHeight="1">
      <c r="B82" s="23"/>
      <c r="C82" s="452" t="s">
        <v>147</v>
      </c>
      <c r="D82" s="452"/>
      <c r="E82" s="452"/>
      <c r="F82" s="452"/>
      <c r="G82" s="452"/>
      <c r="H82" s="452"/>
      <c r="I82" s="452"/>
      <c r="J82" s="138">
        <f>SUM(J76:J81)</f>
        <v>0</v>
      </c>
    </row>
    <row r="83" spans="2:15">
      <c r="B83" s="23"/>
      <c r="C83" s="23"/>
      <c r="D83" s="23"/>
      <c r="E83" s="23"/>
      <c r="F83" s="23"/>
      <c r="G83" s="23"/>
      <c r="H83" s="23"/>
      <c r="I83" s="23"/>
      <c r="J83" s="23"/>
    </row>
    <row r="84" spans="2:15" ht="25.5" customHeight="1">
      <c r="B84" s="42" t="s">
        <v>148</v>
      </c>
      <c r="C84" s="23"/>
      <c r="D84" s="23"/>
      <c r="E84" s="23"/>
      <c r="F84" s="23"/>
      <c r="G84" s="23"/>
      <c r="H84" s="23"/>
      <c r="I84" s="23"/>
      <c r="J84" s="23"/>
    </row>
    <row r="85" spans="2:15">
      <c r="B85" s="23"/>
      <c r="C85" s="451" t="s">
        <v>184</v>
      </c>
      <c r="D85" s="451"/>
      <c r="E85" s="451"/>
      <c r="F85" s="451"/>
      <c r="G85" s="451"/>
      <c r="H85" s="451"/>
      <c r="I85" s="451"/>
      <c r="J85" s="123">
        <v>167</v>
      </c>
      <c r="K85" s="56"/>
      <c r="L85" s="56"/>
      <c r="M85" s="56"/>
      <c r="N85" s="56"/>
      <c r="O85" s="56"/>
    </row>
    <row r="86" spans="2:15">
      <c r="B86" s="23"/>
      <c r="C86" s="451" t="s">
        <v>185</v>
      </c>
      <c r="D86" s="451"/>
      <c r="E86" s="451"/>
      <c r="F86" s="451"/>
      <c r="G86" s="451"/>
      <c r="H86" s="451"/>
      <c r="I86" s="451"/>
      <c r="J86" s="123">
        <v>109</v>
      </c>
      <c r="K86" s="56"/>
      <c r="L86" s="56"/>
      <c r="M86" s="56"/>
      <c r="N86" s="56"/>
      <c r="O86" s="56"/>
    </row>
    <row r="87" spans="2:15">
      <c r="B87" s="23"/>
      <c r="C87" s="451" t="s">
        <v>186</v>
      </c>
      <c r="D87" s="451"/>
      <c r="E87" s="451"/>
      <c r="F87" s="451"/>
      <c r="G87" s="451"/>
      <c r="H87" s="451"/>
      <c r="I87" s="451"/>
      <c r="J87" s="123">
        <v>144</v>
      </c>
      <c r="K87" s="56"/>
      <c r="L87" s="56"/>
      <c r="M87" s="56"/>
      <c r="N87" s="56"/>
      <c r="O87" s="56"/>
    </row>
    <row r="88" spans="2:15">
      <c r="B88" s="23"/>
      <c r="C88" s="425" t="s">
        <v>187</v>
      </c>
      <c r="D88" s="425"/>
      <c r="E88" s="425"/>
      <c r="F88" s="425"/>
      <c r="G88" s="425"/>
      <c r="H88" s="425"/>
      <c r="I88" s="425"/>
      <c r="J88" s="123">
        <v>8</v>
      </c>
      <c r="K88" s="57"/>
      <c r="L88" s="57"/>
      <c r="M88" s="57"/>
      <c r="N88" s="57"/>
      <c r="O88" s="57"/>
    </row>
    <row r="89" spans="2:15">
      <c r="B89" s="23"/>
      <c r="C89" s="451" t="s">
        <v>188</v>
      </c>
      <c r="D89" s="451"/>
      <c r="E89" s="451"/>
      <c r="F89" s="451"/>
      <c r="G89" s="451"/>
      <c r="H89" s="451"/>
      <c r="I89" s="451"/>
      <c r="J89" s="123">
        <v>11</v>
      </c>
      <c r="K89" s="56"/>
      <c r="L89" s="56"/>
      <c r="M89" s="56"/>
      <c r="N89" s="56"/>
      <c r="O89" s="56"/>
    </row>
    <row r="90" spans="2:15">
      <c r="B90" s="23"/>
      <c r="C90" s="451" t="s">
        <v>189</v>
      </c>
      <c r="D90" s="451"/>
      <c r="E90" s="451"/>
      <c r="F90" s="451"/>
      <c r="G90" s="451"/>
      <c r="H90" s="451"/>
      <c r="I90" s="451"/>
      <c r="J90" s="123">
        <v>6</v>
      </c>
      <c r="K90" s="56"/>
      <c r="L90" s="56"/>
      <c r="M90" s="56"/>
      <c r="N90" s="56"/>
      <c r="O90" s="56"/>
    </row>
    <row r="91" spans="2:15">
      <c r="B91" s="23"/>
      <c r="C91" s="23"/>
      <c r="D91" s="23"/>
      <c r="E91" s="23"/>
      <c r="F91" s="23"/>
      <c r="G91" s="23"/>
      <c r="H91" s="23"/>
      <c r="I91" s="23"/>
      <c r="J91" s="23"/>
    </row>
    <row r="92" spans="2:15">
      <c r="B92" s="23"/>
      <c r="C92" s="23" t="s">
        <v>70</v>
      </c>
      <c r="D92" s="29"/>
      <c r="E92" s="23"/>
      <c r="F92" s="23"/>
      <c r="G92" s="23"/>
      <c r="H92" s="23" t="s">
        <v>176</v>
      </c>
      <c r="I92" s="23"/>
      <c r="J92" s="23"/>
    </row>
    <row r="93" spans="2:15">
      <c r="B93" s="23"/>
      <c r="C93" s="23"/>
      <c r="D93" s="23"/>
      <c r="E93" s="23"/>
      <c r="F93" s="23"/>
      <c r="G93" s="23"/>
      <c r="H93" s="23"/>
      <c r="I93" s="23"/>
      <c r="J93" s="23"/>
    </row>
    <row r="94" spans="2:15">
      <c r="B94" s="23"/>
      <c r="C94" s="23" t="s">
        <v>179</v>
      </c>
      <c r="D94" s="23"/>
      <c r="E94" s="23"/>
      <c r="F94" s="23"/>
      <c r="G94" s="23"/>
      <c r="H94" s="23" t="s">
        <v>149</v>
      </c>
      <c r="I94" s="23"/>
      <c r="J94" s="23"/>
    </row>
    <row r="95" spans="2:15">
      <c r="B95" s="23"/>
      <c r="C95" s="23"/>
      <c r="D95" s="23"/>
      <c r="E95" s="23"/>
      <c r="F95" s="23"/>
      <c r="G95" s="23"/>
      <c r="H95" s="23"/>
      <c r="I95" s="23"/>
      <c r="J95" s="23"/>
    </row>
    <row r="96" spans="2:15">
      <c r="B96" s="23"/>
      <c r="C96" s="23"/>
      <c r="D96" s="23"/>
      <c r="E96" s="23"/>
      <c r="F96" s="23"/>
      <c r="G96" s="23"/>
      <c r="H96" s="23"/>
      <c r="I96" s="23"/>
      <c r="J96" s="23"/>
    </row>
    <row r="97" spans="2:10">
      <c r="B97" s="23"/>
      <c r="C97" s="23"/>
      <c r="D97" s="23"/>
      <c r="E97" s="23"/>
      <c r="F97" s="23"/>
      <c r="G97" s="23"/>
      <c r="H97" s="23"/>
      <c r="I97" s="23"/>
      <c r="J97" s="23"/>
    </row>
    <row r="98" spans="2:10">
      <c r="B98" s="23"/>
      <c r="C98" s="23"/>
      <c r="D98" s="23"/>
      <c r="E98" s="23"/>
      <c r="F98" s="23"/>
      <c r="G98" s="23"/>
      <c r="H98" s="23"/>
      <c r="I98" s="23"/>
      <c r="J98" s="23"/>
    </row>
    <row r="99" spans="2:10">
      <c r="B99" s="23"/>
      <c r="C99" s="23"/>
      <c r="D99" s="23"/>
      <c r="E99" s="23"/>
      <c r="F99" s="23"/>
      <c r="G99" s="23"/>
      <c r="H99" s="23"/>
      <c r="I99" s="23"/>
      <c r="J99" s="23"/>
    </row>
    <row r="100" spans="2:10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>
      <c r="B111" s="22"/>
      <c r="C111" s="22"/>
      <c r="D111" s="22"/>
      <c r="E111" s="22"/>
      <c r="F111" s="22"/>
      <c r="G111" s="22"/>
      <c r="H111" s="22"/>
      <c r="I111" s="22"/>
      <c r="J111" s="22"/>
    </row>
  </sheetData>
  <mergeCells count="94">
    <mergeCell ref="G55:I55"/>
    <mergeCell ref="C52:E52"/>
    <mergeCell ref="C54:E54"/>
    <mergeCell ref="C55:E55"/>
    <mergeCell ref="G53:I53"/>
    <mergeCell ref="G54:I54"/>
    <mergeCell ref="C90:I90"/>
    <mergeCell ref="C82:I82"/>
    <mergeCell ref="C85:I85"/>
    <mergeCell ref="C86:I86"/>
    <mergeCell ref="C87:I87"/>
    <mergeCell ref="C88:I88"/>
    <mergeCell ref="C89:I89"/>
    <mergeCell ref="C81:I81"/>
    <mergeCell ref="C74:I74"/>
    <mergeCell ref="C75:I75"/>
    <mergeCell ref="C76:I76"/>
    <mergeCell ref="C77:I77"/>
    <mergeCell ref="C78:I78"/>
    <mergeCell ref="C79:I79"/>
    <mergeCell ref="C80:I80"/>
    <mergeCell ref="C70:F70"/>
    <mergeCell ref="G70:H70"/>
    <mergeCell ref="I70:J70"/>
    <mergeCell ref="C71:F71"/>
    <mergeCell ref="G71:H71"/>
    <mergeCell ref="I71:J71"/>
    <mergeCell ref="C68:F68"/>
    <mergeCell ref="G68:H68"/>
    <mergeCell ref="I68:J68"/>
    <mergeCell ref="C69:F69"/>
    <mergeCell ref="G69:H69"/>
    <mergeCell ref="I69:J69"/>
    <mergeCell ref="C67:F67"/>
    <mergeCell ref="G67:H67"/>
    <mergeCell ref="I67:J67"/>
    <mergeCell ref="C60:E60"/>
    <mergeCell ref="C61:E61"/>
    <mergeCell ref="C62:E62"/>
    <mergeCell ref="C63:E63"/>
    <mergeCell ref="C66:F66"/>
    <mergeCell ref="G66:H66"/>
    <mergeCell ref="I66:J66"/>
    <mergeCell ref="I60:J60"/>
    <mergeCell ref="I61:J61"/>
    <mergeCell ref="C37:D37"/>
    <mergeCell ref="C38:D38"/>
    <mergeCell ref="C41:F41"/>
    <mergeCell ref="G41:J41"/>
    <mergeCell ref="C42:E42"/>
    <mergeCell ref="C32:D32"/>
    <mergeCell ref="C33:D33"/>
    <mergeCell ref="C34:D34"/>
    <mergeCell ref="C35:D35"/>
    <mergeCell ref="C36:D36"/>
    <mergeCell ref="B2:J2"/>
    <mergeCell ref="D3:I3"/>
    <mergeCell ref="E5:I5"/>
    <mergeCell ref="D9:E9"/>
    <mergeCell ref="B11:E11"/>
    <mergeCell ref="G43:I43"/>
    <mergeCell ref="H20:I20"/>
    <mergeCell ref="H23:I23"/>
    <mergeCell ref="H25:I25"/>
    <mergeCell ref="H26:I26"/>
    <mergeCell ref="H22:I22"/>
    <mergeCell ref="H24:I24"/>
    <mergeCell ref="C57:E57"/>
    <mergeCell ref="G57:I57"/>
    <mergeCell ref="H27:I27"/>
    <mergeCell ref="C43:E43"/>
    <mergeCell ref="C51:E51"/>
    <mergeCell ref="C56:E56"/>
    <mergeCell ref="G42:I42"/>
    <mergeCell ref="G30:H30"/>
    <mergeCell ref="I30:J30"/>
    <mergeCell ref="C44:E44"/>
    <mergeCell ref="G44:I44"/>
    <mergeCell ref="C30:D31"/>
    <mergeCell ref="E30:F30"/>
    <mergeCell ref="G48:I48"/>
    <mergeCell ref="C49:E49"/>
    <mergeCell ref="C45:E45"/>
    <mergeCell ref="G45:I45"/>
    <mergeCell ref="C46:E46"/>
    <mergeCell ref="G46:I46"/>
    <mergeCell ref="C47:E47"/>
    <mergeCell ref="G47:I47"/>
    <mergeCell ref="C50:E50"/>
    <mergeCell ref="G49:I49"/>
    <mergeCell ref="C48:E48"/>
    <mergeCell ref="C53:E53"/>
    <mergeCell ref="G50:I50"/>
    <mergeCell ref="G52:I52"/>
  </mergeCells>
  <pageMargins left="0.7" right="0.7" top="0.75" bottom="0.75" header="0.3" footer="0.3"/>
  <pageSetup paperSize="9" scale="7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59"/>
  <sheetViews>
    <sheetView topLeftCell="B1" workbookViewId="0">
      <selection activeCell="H10" sqref="H10"/>
    </sheetView>
  </sheetViews>
  <sheetFormatPr defaultRowHeight="14.4"/>
  <cols>
    <col min="1" max="1" width="2" customWidth="1"/>
    <col min="2" max="2" width="5.88671875" customWidth="1"/>
    <col min="3" max="3" width="18.44140625" customWidth="1"/>
    <col min="4" max="4" width="28.6640625" customWidth="1"/>
    <col min="5" max="5" width="33.109375" customWidth="1"/>
    <col min="6" max="6" width="11" customWidth="1"/>
    <col min="7" max="7" width="7.6640625" customWidth="1"/>
    <col min="8" max="8" width="17.5546875" customWidth="1"/>
    <col min="9" max="10" width="13.33203125" customWidth="1"/>
    <col min="11" max="11" width="8.88671875" customWidth="1"/>
    <col min="12" max="12" width="27.33203125" customWidth="1"/>
    <col min="13" max="13" width="25.33203125" customWidth="1"/>
    <col min="14" max="14" width="11.88671875" customWidth="1"/>
    <col min="15" max="15" width="17.44140625" style="170" customWidth="1"/>
    <col min="16" max="16" width="8.5546875" style="170" customWidth="1"/>
    <col min="17" max="17" width="13.5546875" style="170" customWidth="1"/>
    <col min="18" max="18" width="5.109375" style="170" customWidth="1"/>
    <col min="19" max="19" width="7.33203125" style="170" customWidth="1"/>
    <col min="20" max="20" width="11.6640625" style="170" customWidth="1"/>
    <col min="21" max="21" width="15.88671875" style="170" customWidth="1"/>
    <col min="22" max="22" width="8" style="170" customWidth="1"/>
    <col min="23" max="23" width="9.33203125" style="170" customWidth="1"/>
    <col min="24" max="24" width="15.33203125" style="170" customWidth="1"/>
    <col min="25" max="25" width="11.5546875" style="170" customWidth="1"/>
    <col min="26" max="26" width="9.109375" style="170" customWidth="1"/>
    <col min="27" max="38" width="9.109375" style="170"/>
    <col min="39" max="39" width="18.44140625" style="170" customWidth="1"/>
    <col min="40" max="46" width="9.109375" style="170"/>
  </cols>
  <sheetData>
    <row r="1" spans="1:43" ht="26.25" customHeight="1" thickBot="1">
      <c r="B1" s="22"/>
      <c r="C1" s="115" t="s">
        <v>247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22"/>
    </row>
    <row r="2" spans="1:43" ht="24.75" customHeight="1">
      <c r="B2" s="110" t="s">
        <v>97</v>
      </c>
      <c r="C2" s="116"/>
      <c r="D2" s="117" t="s">
        <v>222</v>
      </c>
      <c r="E2" s="111"/>
      <c r="F2" s="111"/>
      <c r="G2" s="111"/>
      <c r="H2" s="112"/>
      <c r="I2" s="113"/>
      <c r="J2" s="114"/>
      <c r="K2" s="22"/>
      <c r="L2" s="113"/>
      <c r="M2" s="22"/>
      <c r="N2" s="22"/>
    </row>
    <row r="3" spans="1:43" ht="30" customHeight="1">
      <c r="A3" s="93"/>
      <c r="B3" s="118" t="s">
        <v>97</v>
      </c>
      <c r="C3" s="118" t="s">
        <v>157</v>
      </c>
      <c r="D3" s="328" t="s">
        <v>224</v>
      </c>
      <c r="E3" s="118" t="s">
        <v>223</v>
      </c>
      <c r="F3" s="119" t="s">
        <v>98</v>
      </c>
      <c r="G3" s="120" t="s">
        <v>99</v>
      </c>
      <c r="H3" s="119" t="s">
        <v>100</v>
      </c>
      <c r="I3" s="118" t="s">
        <v>181</v>
      </c>
      <c r="J3" s="118" t="s">
        <v>153</v>
      </c>
      <c r="K3" s="121" t="s">
        <v>154</v>
      </c>
      <c r="L3" s="122" t="s">
        <v>155</v>
      </c>
      <c r="M3" s="122" t="s">
        <v>156</v>
      </c>
      <c r="N3" s="278" t="s">
        <v>206</v>
      </c>
    </row>
    <row r="4" spans="1:43" ht="15" customHeight="1">
      <c r="A4" s="93"/>
      <c r="B4" s="72">
        <v>1</v>
      </c>
      <c r="C4" s="166" t="s">
        <v>252</v>
      </c>
      <c r="D4" s="72"/>
      <c r="E4" s="195" t="s">
        <v>211</v>
      </c>
      <c r="F4" s="179" t="s">
        <v>26</v>
      </c>
      <c r="G4" s="180">
        <v>52</v>
      </c>
      <c r="H4" s="196" t="s">
        <v>253</v>
      </c>
      <c r="I4" s="181">
        <v>42938</v>
      </c>
      <c r="J4" s="181">
        <v>42941</v>
      </c>
      <c r="K4" s="182">
        <f t="shared" ref="K4:K35" si="0">J4-I4</f>
        <v>3</v>
      </c>
      <c r="L4" s="222" t="s">
        <v>254</v>
      </c>
      <c r="M4" s="197">
        <v>3555688884</v>
      </c>
      <c r="N4" s="224">
        <v>11640</v>
      </c>
      <c r="O4" s="279"/>
      <c r="P4" s="279"/>
      <c r="Q4" s="280"/>
      <c r="R4" s="281"/>
      <c r="S4" s="281"/>
      <c r="X4" s="282"/>
      <c r="Y4" s="283"/>
      <c r="AA4" s="70"/>
      <c r="AB4" s="70"/>
      <c r="AC4" s="70"/>
      <c r="AD4" s="70"/>
      <c r="AE4" s="70"/>
      <c r="AF4" s="70"/>
      <c r="AG4" s="71"/>
      <c r="AH4" s="70"/>
      <c r="AI4" s="284"/>
      <c r="AJ4" s="285"/>
      <c r="AK4" s="68"/>
      <c r="AL4" s="286"/>
    </row>
    <row r="5" spans="1:43" ht="15" customHeight="1">
      <c r="A5" s="93"/>
      <c r="B5" s="72">
        <v>2</v>
      </c>
      <c r="C5" s="225" t="s">
        <v>255</v>
      </c>
      <c r="D5" s="72"/>
      <c r="E5" s="227" t="s">
        <v>193</v>
      </c>
      <c r="F5" s="227" t="s">
        <v>256</v>
      </c>
      <c r="G5" s="226">
        <v>15</v>
      </c>
      <c r="H5" s="227" t="s">
        <v>253</v>
      </c>
      <c r="I5" s="198">
        <v>42854</v>
      </c>
      <c r="J5" s="198">
        <v>42855</v>
      </c>
      <c r="K5" s="182">
        <f t="shared" si="0"/>
        <v>1</v>
      </c>
      <c r="L5" s="72" t="s">
        <v>257</v>
      </c>
      <c r="M5" s="199"/>
      <c r="N5" s="224">
        <v>1770</v>
      </c>
      <c r="O5" s="279"/>
      <c r="P5" s="279"/>
      <c r="Q5" s="287"/>
      <c r="R5" s="287"/>
      <c r="S5" s="287"/>
      <c r="X5" s="282"/>
      <c r="Y5" s="283"/>
      <c r="AA5" s="70"/>
      <c r="AB5" s="70"/>
      <c r="AC5" s="288"/>
      <c r="AD5" s="70"/>
      <c r="AE5" s="70"/>
      <c r="AF5" s="70"/>
      <c r="AG5" s="71"/>
      <c r="AH5" s="70"/>
      <c r="AI5" s="284"/>
      <c r="AJ5" s="285"/>
      <c r="AK5" s="68"/>
      <c r="AL5" s="289"/>
    </row>
    <row r="6" spans="1:43" ht="15" customHeight="1">
      <c r="A6" s="93"/>
      <c r="B6" s="72">
        <v>3</v>
      </c>
      <c r="C6" s="166" t="s">
        <v>258</v>
      </c>
      <c r="D6" s="72"/>
      <c r="E6" s="183" t="s">
        <v>193</v>
      </c>
      <c r="F6" s="179" t="s">
        <v>256</v>
      </c>
      <c r="G6" s="180">
        <v>65</v>
      </c>
      <c r="H6" s="196" t="s">
        <v>253</v>
      </c>
      <c r="I6" s="181">
        <v>42946</v>
      </c>
      <c r="J6" s="181">
        <v>42947</v>
      </c>
      <c r="K6" s="182">
        <f t="shared" si="0"/>
        <v>1</v>
      </c>
      <c r="L6" s="72" t="s">
        <v>259</v>
      </c>
      <c r="M6" s="199"/>
      <c r="N6" s="224">
        <v>2385</v>
      </c>
      <c r="O6" s="279"/>
      <c r="P6" s="279"/>
      <c r="Q6" s="156"/>
      <c r="R6" s="157"/>
      <c r="S6" s="280"/>
      <c r="X6" s="282"/>
      <c r="Y6" s="283"/>
      <c r="AA6" s="70"/>
      <c r="AB6" s="70"/>
      <c r="AC6" s="70"/>
      <c r="AD6" s="70"/>
      <c r="AE6" s="70"/>
      <c r="AF6" s="70"/>
      <c r="AG6" s="71"/>
      <c r="AH6" s="70"/>
      <c r="AI6" s="284"/>
      <c r="AJ6" s="285"/>
      <c r="AK6" s="68"/>
      <c r="AL6" s="286"/>
    </row>
    <row r="7" spans="1:43" ht="15" customHeight="1">
      <c r="A7" s="93"/>
      <c r="B7" s="72">
        <v>4</v>
      </c>
      <c r="C7" s="166" t="s">
        <v>260</v>
      </c>
      <c r="D7" s="72"/>
      <c r="E7" s="183" t="s">
        <v>193</v>
      </c>
      <c r="F7" s="179" t="s">
        <v>256</v>
      </c>
      <c r="G7" s="180">
        <v>7</v>
      </c>
      <c r="H7" s="179" t="s">
        <v>253</v>
      </c>
      <c r="I7" s="181">
        <v>42935</v>
      </c>
      <c r="J7" s="181">
        <v>42938</v>
      </c>
      <c r="K7" s="182">
        <f t="shared" si="0"/>
        <v>3</v>
      </c>
      <c r="L7" s="72"/>
      <c r="M7" s="199">
        <v>3118073673</v>
      </c>
      <c r="N7" s="224">
        <v>6450</v>
      </c>
      <c r="O7" s="279"/>
      <c r="P7" s="279"/>
      <c r="Q7" s="156"/>
      <c r="R7" s="157"/>
      <c r="S7" s="280"/>
      <c r="X7" s="282"/>
      <c r="Y7" s="283"/>
      <c r="AA7" s="70"/>
      <c r="AB7" s="70"/>
      <c r="AC7" s="70"/>
      <c r="AD7" s="70"/>
      <c r="AE7" s="70"/>
      <c r="AF7" s="70"/>
      <c r="AG7" s="71"/>
      <c r="AH7" s="70"/>
      <c r="AI7" s="284"/>
      <c r="AJ7" s="285"/>
      <c r="AK7" s="68"/>
      <c r="AL7" s="286"/>
    </row>
    <row r="8" spans="1:43" ht="15" customHeight="1">
      <c r="A8" s="93"/>
      <c r="B8" s="72">
        <v>5</v>
      </c>
      <c r="C8" s="167" t="s">
        <v>261</v>
      </c>
      <c r="D8" s="200" t="s">
        <v>262</v>
      </c>
      <c r="E8" s="221"/>
      <c r="F8" s="179" t="s">
        <v>26</v>
      </c>
      <c r="G8" s="184">
        <v>0</v>
      </c>
      <c r="H8" s="179" t="s">
        <v>253</v>
      </c>
      <c r="I8" s="181">
        <v>42905</v>
      </c>
      <c r="J8" s="181">
        <v>42907</v>
      </c>
      <c r="K8" s="182">
        <f t="shared" si="0"/>
        <v>2</v>
      </c>
      <c r="L8" s="222" t="s">
        <v>254</v>
      </c>
      <c r="M8" s="199"/>
      <c r="N8" s="224">
        <v>3100</v>
      </c>
      <c r="O8" s="279"/>
      <c r="P8" s="279"/>
      <c r="Q8" s="156"/>
      <c r="R8" s="290"/>
      <c r="S8" s="280"/>
      <c r="X8" s="282"/>
      <c r="Y8" s="283"/>
      <c r="AA8" s="70"/>
      <c r="AB8" s="70"/>
      <c r="AC8" s="70"/>
      <c r="AD8" s="70"/>
      <c r="AE8" s="70"/>
      <c r="AF8" s="70"/>
      <c r="AG8" s="71"/>
      <c r="AH8" s="70"/>
      <c r="AI8" s="284"/>
      <c r="AJ8" s="285"/>
      <c r="AK8" s="68"/>
      <c r="AL8" s="286"/>
      <c r="AP8" s="291"/>
      <c r="AQ8" s="292"/>
    </row>
    <row r="9" spans="1:43" ht="15" customHeight="1">
      <c r="A9" s="93"/>
      <c r="B9" s="72">
        <v>6</v>
      </c>
      <c r="C9" s="166" t="s">
        <v>263</v>
      </c>
      <c r="D9" s="72"/>
      <c r="E9" s="183" t="s">
        <v>193</v>
      </c>
      <c r="F9" s="179" t="s">
        <v>26</v>
      </c>
      <c r="G9" s="180">
        <v>13</v>
      </c>
      <c r="H9" s="179" t="s">
        <v>253</v>
      </c>
      <c r="I9" s="181">
        <v>42852</v>
      </c>
      <c r="J9" s="181">
        <v>42855</v>
      </c>
      <c r="K9" s="182">
        <f t="shared" si="0"/>
        <v>3</v>
      </c>
      <c r="L9" s="222" t="s">
        <v>254</v>
      </c>
      <c r="M9" s="229"/>
      <c r="N9" s="224">
        <v>9165</v>
      </c>
      <c r="O9" s="279"/>
      <c r="P9" s="279"/>
      <c r="Q9" s="156"/>
      <c r="R9" s="157"/>
      <c r="S9" s="280"/>
      <c r="X9" s="282"/>
      <c r="Y9" s="283"/>
      <c r="AA9" s="70"/>
      <c r="AB9" s="70"/>
      <c r="AC9" s="70"/>
      <c r="AD9" s="70"/>
      <c r="AE9" s="70"/>
      <c r="AF9" s="70"/>
      <c r="AG9" s="71"/>
      <c r="AH9" s="70"/>
      <c r="AI9" s="284"/>
      <c r="AJ9" s="285"/>
      <c r="AK9" s="68"/>
      <c r="AL9" s="293"/>
      <c r="AP9" s="291"/>
      <c r="AQ9" s="292"/>
    </row>
    <row r="10" spans="1:43" ht="15" customHeight="1">
      <c r="A10" s="93"/>
      <c r="B10" s="72">
        <v>7</v>
      </c>
      <c r="C10" s="165" t="s">
        <v>264</v>
      </c>
      <c r="D10" s="72"/>
      <c r="E10" s="171" t="s">
        <v>265</v>
      </c>
      <c r="F10" s="172" t="s">
        <v>26</v>
      </c>
      <c r="G10" s="173">
        <v>42</v>
      </c>
      <c r="H10" s="174" t="s">
        <v>253</v>
      </c>
      <c r="I10" s="175">
        <v>43046</v>
      </c>
      <c r="J10" s="175">
        <v>43053</v>
      </c>
      <c r="K10" s="234">
        <f t="shared" si="0"/>
        <v>7</v>
      </c>
      <c r="L10" s="223" t="s">
        <v>266</v>
      </c>
      <c r="M10" s="223">
        <v>3555258182</v>
      </c>
      <c r="N10" s="235">
        <v>9507</v>
      </c>
      <c r="O10" s="279"/>
      <c r="P10" s="279"/>
      <c r="Q10" s="294"/>
      <c r="R10" s="295"/>
      <c r="S10" s="280"/>
      <c r="X10" s="296"/>
      <c r="Y10" s="297"/>
      <c r="AA10" s="298"/>
      <c r="AB10" s="298"/>
      <c r="AC10" s="298"/>
      <c r="AD10" s="298"/>
      <c r="AE10" s="299"/>
      <c r="AF10" s="298"/>
      <c r="AG10" s="298"/>
      <c r="AH10" s="298"/>
      <c r="AI10" s="69"/>
      <c r="AJ10" s="298"/>
      <c r="AK10" s="299"/>
      <c r="AL10" s="300"/>
      <c r="AO10" s="291"/>
      <c r="AP10" s="291"/>
      <c r="AQ10" s="292"/>
    </row>
    <row r="11" spans="1:43" ht="15" customHeight="1">
      <c r="A11" s="93"/>
      <c r="B11" s="72">
        <v>8</v>
      </c>
      <c r="C11" s="165" t="s">
        <v>267</v>
      </c>
      <c r="D11" s="72"/>
      <c r="E11" s="174" t="s">
        <v>193</v>
      </c>
      <c r="F11" s="172" t="s">
        <v>26</v>
      </c>
      <c r="G11" s="173">
        <v>49</v>
      </c>
      <c r="H11" s="174" t="s">
        <v>253</v>
      </c>
      <c r="I11" s="175">
        <v>43050</v>
      </c>
      <c r="J11" s="175">
        <v>43052</v>
      </c>
      <c r="K11" s="234">
        <f t="shared" si="0"/>
        <v>2</v>
      </c>
      <c r="L11" s="223" t="s">
        <v>268</v>
      </c>
      <c r="M11" s="223">
        <v>3435822951</v>
      </c>
      <c r="N11" s="235">
        <v>12634</v>
      </c>
      <c r="O11" s="279"/>
      <c r="P11" s="279"/>
      <c r="Q11" s="294"/>
      <c r="R11" s="294"/>
      <c r="S11" s="280"/>
      <c r="X11" s="296"/>
      <c r="Y11" s="297"/>
      <c r="AA11" s="298"/>
      <c r="AB11" s="298"/>
      <c r="AC11" s="298"/>
      <c r="AD11" s="298"/>
      <c r="AE11" s="298"/>
      <c r="AF11" s="298"/>
      <c r="AG11" s="298"/>
      <c r="AH11" s="298"/>
      <c r="AI11" s="69"/>
      <c r="AJ11" s="298"/>
      <c r="AK11" s="299"/>
      <c r="AL11" s="301"/>
      <c r="AO11" s="291"/>
      <c r="AP11" s="291"/>
      <c r="AQ11" s="292"/>
    </row>
    <row r="12" spans="1:43" ht="15" customHeight="1">
      <c r="A12" s="93"/>
      <c r="B12" s="72">
        <v>9</v>
      </c>
      <c r="C12" s="165" t="s">
        <v>269</v>
      </c>
      <c r="D12" s="174" t="s">
        <v>270</v>
      </c>
      <c r="E12" s="230"/>
      <c r="F12" s="172" t="s">
        <v>26</v>
      </c>
      <c r="G12" s="173">
        <v>2</v>
      </c>
      <c r="H12" s="174" t="s">
        <v>253</v>
      </c>
      <c r="I12" s="175">
        <v>43038</v>
      </c>
      <c r="J12" s="175">
        <v>43041</v>
      </c>
      <c r="K12" s="176">
        <f t="shared" si="0"/>
        <v>3</v>
      </c>
      <c r="L12" s="223" t="s">
        <v>271</v>
      </c>
      <c r="M12" s="223"/>
      <c r="N12" s="235">
        <v>3586</v>
      </c>
      <c r="O12" s="279"/>
      <c r="P12" s="279"/>
      <c r="Q12" s="294"/>
      <c r="R12" s="294"/>
      <c r="S12" s="280"/>
      <c r="X12" s="296"/>
      <c r="Y12" s="297"/>
      <c r="AA12" s="298"/>
      <c r="AB12" s="298"/>
      <c r="AC12" s="298"/>
      <c r="AD12" s="298"/>
      <c r="AE12" s="298"/>
      <c r="AF12" s="298"/>
      <c r="AG12" s="298"/>
      <c r="AH12" s="298"/>
      <c r="AI12" s="69"/>
      <c r="AJ12" s="298"/>
      <c r="AK12" s="69"/>
      <c r="AL12" s="300"/>
      <c r="AO12" s="291"/>
      <c r="AP12" s="291"/>
      <c r="AQ12" s="292"/>
    </row>
    <row r="13" spans="1:43" ht="15" customHeight="1">
      <c r="A13" s="93"/>
      <c r="B13" s="72">
        <v>10</v>
      </c>
      <c r="C13" s="165" t="s">
        <v>272</v>
      </c>
      <c r="D13" s="72"/>
      <c r="E13" s="174" t="s">
        <v>193</v>
      </c>
      <c r="F13" s="172" t="s">
        <v>26</v>
      </c>
      <c r="G13" s="173">
        <v>31</v>
      </c>
      <c r="H13" s="174" t="s">
        <v>253</v>
      </c>
      <c r="I13" s="175">
        <v>43014</v>
      </c>
      <c r="J13" s="175">
        <v>43016</v>
      </c>
      <c r="K13" s="176">
        <f t="shared" si="0"/>
        <v>2</v>
      </c>
      <c r="L13" s="223" t="s">
        <v>273</v>
      </c>
      <c r="M13" s="223">
        <v>3405227411</v>
      </c>
      <c r="N13" s="235">
        <v>2000</v>
      </c>
      <c r="O13" s="279"/>
      <c r="P13" s="279"/>
      <c r="Q13" s="294"/>
      <c r="R13" s="294"/>
      <c r="S13" s="280"/>
      <c r="X13" s="296"/>
      <c r="Y13" s="297"/>
      <c r="AA13" s="298"/>
      <c r="AB13" s="298"/>
      <c r="AC13" s="298"/>
      <c r="AD13" s="298"/>
      <c r="AE13" s="298"/>
      <c r="AF13" s="298"/>
      <c r="AG13" s="298"/>
      <c r="AH13" s="298"/>
      <c r="AI13" s="69"/>
      <c r="AJ13" s="298"/>
      <c r="AK13" s="69"/>
      <c r="AL13" s="302"/>
      <c r="AO13" s="291"/>
      <c r="AP13" s="291"/>
      <c r="AQ13" s="292"/>
    </row>
    <row r="14" spans="1:43" ht="15" customHeight="1">
      <c r="A14" s="93"/>
      <c r="B14" s="72">
        <v>11</v>
      </c>
      <c r="C14" s="165" t="s">
        <v>274</v>
      </c>
      <c r="D14" s="72"/>
      <c r="E14" s="174" t="s">
        <v>211</v>
      </c>
      <c r="F14" s="172" t="s">
        <v>26</v>
      </c>
      <c r="G14" s="173">
        <v>69</v>
      </c>
      <c r="H14" s="174" t="s">
        <v>253</v>
      </c>
      <c r="I14" s="175">
        <v>43041</v>
      </c>
      <c r="J14" s="175">
        <v>43043</v>
      </c>
      <c r="K14" s="176">
        <f t="shared" si="0"/>
        <v>2</v>
      </c>
      <c r="L14" s="223" t="s">
        <v>275</v>
      </c>
      <c r="M14" s="223">
        <v>3555636766</v>
      </c>
      <c r="N14" s="235">
        <v>4098</v>
      </c>
      <c r="O14" s="279"/>
      <c r="P14" s="279"/>
      <c r="Q14" s="294"/>
      <c r="R14" s="294"/>
      <c r="S14" s="280"/>
      <c r="X14" s="296"/>
      <c r="Y14" s="297"/>
      <c r="AA14" s="298"/>
      <c r="AB14" s="298"/>
      <c r="AC14" s="298"/>
      <c r="AD14" s="298"/>
      <c r="AE14" s="298"/>
      <c r="AF14" s="298"/>
      <c r="AG14" s="298"/>
      <c r="AH14" s="298"/>
      <c r="AI14" s="69"/>
      <c r="AJ14" s="298"/>
      <c r="AK14" s="69"/>
      <c r="AL14" s="302"/>
      <c r="AO14" s="291"/>
      <c r="AP14" s="291"/>
      <c r="AQ14" s="292"/>
    </row>
    <row r="15" spans="1:43" ht="15" customHeight="1">
      <c r="A15" s="93"/>
      <c r="B15" s="72">
        <v>12</v>
      </c>
      <c r="C15" s="165" t="s">
        <v>276</v>
      </c>
      <c r="D15" s="72"/>
      <c r="E15" s="223" t="s">
        <v>193</v>
      </c>
      <c r="F15" s="172" t="s">
        <v>26</v>
      </c>
      <c r="G15" s="173">
        <v>13</v>
      </c>
      <c r="H15" s="174" t="s">
        <v>253</v>
      </c>
      <c r="I15" s="175">
        <v>43041</v>
      </c>
      <c r="J15" s="175">
        <v>43043</v>
      </c>
      <c r="K15" s="176">
        <f t="shared" si="0"/>
        <v>2</v>
      </c>
      <c r="L15" s="223" t="s">
        <v>266</v>
      </c>
      <c r="M15" s="223">
        <v>343582295</v>
      </c>
      <c r="N15" s="235">
        <v>9001</v>
      </c>
      <c r="O15" s="279"/>
      <c r="P15" s="279"/>
      <c r="Q15" s="294"/>
      <c r="R15" s="280"/>
      <c r="S15" s="280"/>
      <c r="X15" s="296"/>
      <c r="Y15" s="297"/>
      <c r="AA15" s="298"/>
      <c r="AB15" s="298"/>
      <c r="AC15" s="298"/>
      <c r="AD15" s="298"/>
      <c r="AE15" s="299"/>
      <c r="AF15" s="298"/>
      <c r="AG15" s="298"/>
      <c r="AH15" s="298"/>
      <c r="AI15" s="69"/>
      <c r="AJ15" s="298"/>
      <c r="AK15" s="69"/>
      <c r="AL15" s="280"/>
      <c r="AO15" s="291"/>
      <c r="AP15" s="291"/>
      <c r="AQ15" s="292"/>
    </row>
    <row r="16" spans="1:43" ht="15" customHeight="1">
      <c r="A16" s="93"/>
      <c r="B16" s="72">
        <v>13</v>
      </c>
      <c r="C16" s="240" t="s">
        <v>277</v>
      </c>
      <c r="D16" s="72"/>
      <c r="E16" s="223" t="s">
        <v>193</v>
      </c>
      <c r="F16" s="241" t="s">
        <v>25</v>
      </c>
      <c r="G16" s="205">
        <v>7</v>
      </c>
      <c r="H16" s="233" t="s">
        <v>253</v>
      </c>
      <c r="I16" s="242">
        <v>43046</v>
      </c>
      <c r="J16" s="242">
        <v>43049</v>
      </c>
      <c r="K16" s="176">
        <f t="shared" si="0"/>
        <v>3</v>
      </c>
      <c r="L16" s="223" t="s">
        <v>278</v>
      </c>
      <c r="M16" s="223">
        <v>3418833789</v>
      </c>
      <c r="N16" s="235">
        <v>12439</v>
      </c>
      <c r="O16" s="279"/>
      <c r="P16" s="279"/>
      <c r="Q16" s="280"/>
      <c r="R16" s="280"/>
      <c r="S16" s="280"/>
      <c r="X16" s="296"/>
      <c r="Y16" s="297"/>
      <c r="AA16" s="298"/>
      <c r="AB16" s="298"/>
      <c r="AC16" s="298"/>
      <c r="AD16" s="298"/>
      <c r="AE16" s="298"/>
      <c r="AF16" s="298"/>
      <c r="AG16" s="298"/>
      <c r="AH16" s="298"/>
      <c r="AI16" s="69"/>
      <c r="AJ16" s="298"/>
      <c r="AK16" s="69"/>
      <c r="AL16" s="301"/>
      <c r="AO16" s="291"/>
      <c r="AP16" s="291"/>
      <c r="AQ16" s="292"/>
    </row>
    <row r="17" spans="1:43" ht="15" customHeight="1">
      <c r="A17" s="93"/>
      <c r="B17" s="72">
        <v>14</v>
      </c>
      <c r="C17" s="240" t="s">
        <v>279</v>
      </c>
      <c r="D17" s="72"/>
      <c r="E17" s="223" t="s">
        <v>193</v>
      </c>
      <c r="F17" s="236" t="s">
        <v>25</v>
      </c>
      <c r="G17" s="205">
        <v>18</v>
      </c>
      <c r="H17" s="236" t="s">
        <v>253</v>
      </c>
      <c r="I17" s="243">
        <v>43047</v>
      </c>
      <c r="J17" s="243">
        <v>43050</v>
      </c>
      <c r="K17" s="176">
        <f t="shared" si="0"/>
        <v>3</v>
      </c>
      <c r="L17" s="223"/>
      <c r="M17" s="223"/>
      <c r="N17" s="235">
        <v>10005</v>
      </c>
      <c r="O17" s="279"/>
      <c r="P17" s="279"/>
      <c r="Q17" s="280"/>
      <c r="R17" s="280"/>
      <c r="S17" s="280"/>
      <c r="X17" s="296"/>
      <c r="Y17" s="285"/>
      <c r="AA17" s="298"/>
      <c r="AB17" s="298"/>
      <c r="AC17" s="298"/>
      <c r="AD17" s="298"/>
      <c r="AE17" s="298"/>
      <c r="AF17" s="298"/>
      <c r="AG17" s="298"/>
      <c r="AH17" s="298"/>
      <c r="AI17" s="69"/>
      <c r="AJ17" s="298"/>
      <c r="AK17" s="69"/>
      <c r="AL17" s="301"/>
      <c r="AO17" s="291"/>
      <c r="AP17" s="291"/>
      <c r="AQ17" s="292"/>
    </row>
    <row r="18" spans="1:43" ht="15" customHeight="1">
      <c r="A18" s="93"/>
      <c r="B18" s="72">
        <v>15</v>
      </c>
      <c r="C18" s="240" t="s">
        <v>280</v>
      </c>
      <c r="D18" s="223" t="s">
        <v>281</v>
      </c>
      <c r="E18" s="244"/>
      <c r="F18" s="241" t="s">
        <v>26</v>
      </c>
      <c r="G18" s="205">
        <v>42</v>
      </c>
      <c r="H18" s="177" t="s">
        <v>253</v>
      </c>
      <c r="I18" s="178">
        <v>43039</v>
      </c>
      <c r="J18" s="178">
        <v>43041</v>
      </c>
      <c r="K18" s="176">
        <f t="shared" si="0"/>
        <v>2</v>
      </c>
      <c r="L18" s="223" t="s">
        <v>282</v>
      </c>
      <c r="M18" s="223">
        <v>3555217686</v>
      </c>
      <c r="N18" s="235">
        <v>1000</v>
      </c>
      <c r="O18" s="279"/>
      <c r="P18" s="279"/>
      <c r="Q18" s="280"/>
      <c r="R18" s="280"/>
      <c r="S18" s="280"/>
      <c r="X18" s="296"/>
      <c r="Y18" s="285"/>
      <c r="AA18" s="298"/>
      <c r="AB18" s="298"/>
      <c r="AC18" s="298"/>
      <c r="AD18" s="298"/>
      <c r="AE18" s="298"/>
      <c r="AF18" s="298"/>
      <c r="AG18" s="298"/>
      <c r="AH18" s="298"/>
      <c r="AI18" s="69"/>
      <c r="AJ18" s="298"/>
      <c r="AK18" s="69"/>
      <c r="AL18" s="303"/>
      <c r="AO18" s="304"/>
      <c r="AP18" s="292"/>
      <c r="AQ18" s="292"/>
    </row>
    <row r="19" spans="1:43" ht="15" customHeight="1">
      <c r="A19" s="93"/>
      <c r="B19" s="72">
        <v>16</v>
      </c>
      <c r="C19" s="245" t="s">
        <v>283</v>
      </c>
      <c r="D19" s="72"/>
      <c r="E19" s="223" t="s">
        <v>193</v>
      </c>
      <c r="F19" s="223" t="s">
        <v>26</v>
      </c>
      <c r="G19" s="223">
        <v>16</v>
      </c>
      <c r="H19" s="177" t="s">
        <v>253</v>
      </c>
      <c r="I19" s="246">
        <v>43050</v>
      </c>
      <c r="J19" s="246">
        <v>43054</v>
      </c>
      <c r="K19" s="176">
        <f t="shared" si="0"/>
        <v>4</v>
      </c>
      <c r="L19" s="223" t="s">
        <v>284</v>
      </c>
      <c r="M19" s="247">
        <v>35551155954</v>
      </c>
      <c r="N19" s="235">
        <v>14443</v>
      </c>
      <c r="O19" s="279"/>
      <c r="P19" s="279"/>
      <c r="Q19" s="280"/>
      <c r="R19" s="280"/>
      <c r="S19" s="280"/>
      <c r="X19" s="296"/>
      <c r="Y19" s="305"/>
      <c r="AA19" s="299"/>
      <c r="AB19" s="299"/>
      <c r="AC19" s="299"/>
      <c r="AD19" s="299"/>
      <c r="AE19" s="299"/>
      <c r="AF19" s="299"/>
      <c r="AG19" s="299"/>
      <c r="AH19" s="299"/>
      <c r="AI19" s="69"/>
      <c r="AJ19" s="299"/>
      <c r="AK19" s="69"/>
      <c r="AL19" s="280"/>
      <c r="AO19" s="304"/>
      <c r="AP19" s="292"/>
      <c r="AQ19" s="292"/>
    </row>
    <row r="20" spans="1:43" ht="15" customHeight="1">
      <c r="A20" s="93"/>
      <c r="B20" s="72">
        <v>17</v>
      </c>
      <c r="C20" s="248" t="s">
        <v>285</v>
      </c>
      <c r="D20" s="72"/>
      <c r="E20" s="222" t="s">
        <v>286</v>
      </c>
      <c r="F20" s="179" t="s">
        <v>256</v>
      </c>
      <c r="G20" s="180">
        <v>2</v>
      </c>
      <c r="H20" s="179" t="s">
        <v>253</v>
      </c>
      <c r="I20" s="181">
        <v>42968</v>
      </c>
      <c r="J20" s="181">
        <v>42971</v>
      </c>
      <c r="K20" s="182">
        <f t="shared" si="0"/>
        <v>3</v>
      </c>
      <c r="L20" s="72" t="s">
        <v>287</v>
      </c>
      <c r="M20" s="199">
        <v>3449666307</v>
      </c>
      <c r="N20" s="235">
        <v>3930</v>
      </c>
      <c r="O20" s="279"/>
      <c r="P20" s="279"/>
      <c r="Q20" s="156"/>
      <c r="R20" s="306"/>
      <c r="S20" s="280"/>
      <c r="X20" s="282"/>
      <c r="Y20" s="283"/>
      <c r="AA20" s="70"/>
      <c r="AB20" s="70"/>
      <c r="AC20" s="70"/>
      <c r="AD20" s="70"/>
      <c r="AE20" s="70"/>
      <c r="AF20" s="70"/>
      <c r="AG20" s="70"/>
      <c r="AH20" s="70"/>
      <c r="AI20" s="284"/>
      <c r="AJ20" s="285"/>
      <c r="AK20" s="307"/>
      <c r="AL20" s="286"/>
      <c r="AO20" s="291"/>
      <c r="AP20" s="291"/>
      <c r="AQ20" s="292"/>
    </row>
    <row r="21" spans="1:43" ht="15" customHeight="1">
      <c r="A21" s="93"/>
      <c r="B21" s="72">
        <v>18</v>
      </c>
      <c r="C21" s="249" t="s">
        <v>288</v>
      </c>
      <c r="D21" s="72"/>
      <c r="E21" s="183" t="s">
        <v>193</v>
      </c>
      <c r="F21" s="179" t="s">
        <v>26</v>
      </c>
      <c r="G21" s="184">
        <v>9</v>
      </c>
      <c r="H21" s="179" t="s">
        <v>253</v>
      </c>
      <c r="I21" s="250">
        <v>42959</v>
      </c>
      <c r="J21" s="250">
        <v>42962</v>
      </c>
      <c r="K21" s="182">
        <f t="shared" si="0"/>
        <v>3</v>
      </c>
      <c r="L21" s="222" t="s">
        <v>254</v>
      </c>
      <c r="M21" s="199">
        <v>3129707516</v>
      </c>
      <c r="N21" s="235">
        <v>8910</v>
      </c>
      <c r="O21" s="279"/>
      <c r="P21" s="279"/>
      <c r="Q21" s="156"/>
      <c r="R21" s="157"/>
      <c r="S21" s="280"/>
      <c r="X21" s="282"/>
      <c r="Y21" s="283"/>
      <c r="AA21" s="70"/>
      <c r="AB21" s="70"/>
      <c r="AC21" s="70"/>
      <c r="AD21" s="70"/>
      <c r="AE21" s="70"/>
      <c r="AF21" s="70"/>
      <c r="AG21" s="70"/>
      <c r="AH21" s="70"/>
      <c r="AI21" s="284"/>
      <c r="AJ21" s="285"/>
      <c r="AK21" s="307"/>
      <c r="AL21" s="280"/>
      <c r="AO21" s="291"/>
      <c r="AP21" s="291"/>
      <c r="AQ21" s="292"/>
    </row>
    <row r="22" spans="1:43" ht="15" customHeight="1">
      <c r="A22" s="93"/>
      <c r="B22" s="72">
        <v>19</v>
      </c>
      <c r="C22" s="185" t="s">
        <v>289</v>
      </c>
      <c r="D22" s="72"/>
      <c r="E22" s="223" t="s">
        <v>290</v>
      </c>
      <c r="F22" s="185" t="s">
        <v>26</v>
      </c>
      <c r="G22" s="205">
        <v>15</v>
      </c>
      <c r="H22" s="177" t="s">
        <v>253</v>
      </c>
      <c r="I22" s="246">
        <v>43065</v>
      </c>
      <c r="J22" s="246">
        <v>43066</v>
      </c>
      <c r="K22" s="186">
        <f t="shared" si="0"/>
        <v>1</v>
      </c>
      <c r="L22" s="223" t="s">
        <v>291</v>
      </c>
      <c r="M22" s="223">
        <v>3454052833</v>
      </c>
      <c r="N22" s="235">
        <v>1429</v>
      </c>
      <c r="O22" s="279"/>
      <c r="P22" s="279"/>
      <c r="Q22" s="280"/>
      <c r="R22" s="280"/>
      <c r="S22" s="280"/>
      <c r="X22" s="296"/>
      <c r="Y22" s="308"/>
      <c r="AA22" s="299"/>
      <c r="AB22" s="299"/>
      <c r="AC22" s="299"/>
      <c r="AD22" s="299"/>
      <c r="AE22" s="299"/>
      <c r="AF22" s="299"/>
      <c r="AG22" s="299"/>
      <c r="AH22" s="299"/>
      <c r="AI22" s="284"/>
      <c r="AJ22" s="299"/>
      <c r="AK22" s="307"/>
      <c r="AL22" s="302"/>
      <c r="AO22" s="291"/>
      <c r="AP22" s="291"/>
      <c r="AQ22" s="292"/>
    </row>
    <row r="23" spans="1:43" ht="15" customHeight="1">
      <c r="A23" s="93"/>
      <c r="B23" s="72">
        <v>20</v>
      </c>
      <c r="C23" s="251" t="s">
        <v>292</v>
      </c>
      <c r="D23" s="223" t="s">
        <v>293</v>
      </c>
      <c r="E23" s="239"/>
      <c r="F23" s="185" t="s">
        <v>26</v>
      </c>
      <c r="G23" s="205">
        <v>40</v>
      </c>
      <c r="H23" s="177" t="s">
        <v>253</v>
      </c>
      <c r="I23" s="246">
        <v>43052</v>
      </c>
      <c r="J23" s="187">
        <v>43055</v>
      </c>
      <c r="K23" s="252">
        <f t="shared" si="0"/>
        <v>3</v>
      </c>
      <c r="L23" s="223" t="s">
        <v>273</v>
      </c>
      <c r="M23" s="223">
        <v>3463298183</v>
      </c>
      <c r="N23" s="235">
        <v>3468</v>
      </c>
      <c r="O23" s="279"/>
      <c r="P23" s="279"/>
      <c r="Q23" s="280"/>
      <c r="R23" s="280"/>
      <c r="S23" s="280"/>
      <c r="X23" s="296"/>
      <c r="Y23" s="308"/>
      <c r="AA23" s="299"/>
      <c r="AB23" s="299"/>
      <c r="AC23" s="299"/>
      <c r="AD23" s="299"/>
      <c r="AE23" s="299"/>
      <c r="AF23" s="299"/>
      <c r="AG23" s="299"/>
      <c r="AH23" s="299"/>
      <c r="AI23" s="284"/>
      <c r="AJ23" s="299"/>
      <c r="AK23" s="307"/>
      <c r="AL23" s="302"/>
      <c r="AO23" s="291"/>
      <c r="AP23" s="291"/>
      <c r="AQ23" s="292"/>
    </row>
    <row r="24" spans="1:43" ht="15" customHeight="1">
      <c r="A24" s="93"/>
      <c r="B24" s="72">
        <v>21</v>
      </c>
      <c r="C24" s="251" t="s">
        <v>294</v>
      </c>
      <c r="D24" s="72"/>
      <c r="E24" s="223" t="s">
        <v>193</v>
      </c>
      <c r="F24" s="188" t="s">
        <v>26</v>
      </c>
      <c r="G24" s="205">
        <v>9</v>
      </c>
      <c r="H24" s="177" t="s">
        <v>253</v>
      </c>
      <c r="I24" s="189">
        <v>43058</v>
      </c>
      <c r="J24" s="189">
        <v>43061</v>
      </c>
      <c r="K24" s="252">
        <f t="shared" si="0"/>
        <v>3</v>
      </c>
      <c r="L24" s="223" t="s">
        <v>295</v>
      </c>
      <c r="M24" s="223">
        <v>3129732558</v>
      </c>
      <c r="N24" s="235">
        <v>10703</v>
      </c>
      <c r="O24" s="279"/>
      <c r="P24" s="279"/>
      <c r="Q24" s="280"/>
      <c r="R24" s="280"/>
      <c r="S24" s="280"/>
      <c r="X24" s="296"/>
      <c r="Y24" s="308"/>
      <c r="AA24" s="299"/>
      <c r="AB24" s="299"/>
      <c r="AC24" s="299"/>
      <c r="AD24" s="299"/>
      <c r="AE24" s="299"/>
      <c r="AF24" s="299"/>
      <c r="AG24" s="299"/>
      <c r="AH24" s="299"/>
      <c r="AI24" s="284"/>
      <c r="AJ24" s="299"/>
      <c r="AK24" s="307"/>
      <c r="AL24" s="309"/>
      <c r="AO24" s="291"/>
      <c r="AP24" s="291"/>
      <c r="AQ24" s="292"/>
    </row>
    <row r="25" spans="1:43" ht="15" customHeight="1">
      <c r="A25" s="93"/>
      <c r="B25" s="72">
        <v>22</v>
      </c>
      <c r="C25" s="251" t="s">
        <v>296</v>
      </c>
      <c r="E25" s="72" t="s">
        <v>297</v>
      </c>
      <c r="F25" s="185" t="s">
        <v>25</v>
      </c>
      <c r="G25" s="205">
        <v>32</v>
      </c>
      <c r="H25" s="177" t="s">
        <v>253</v>
      </c>
      <c r="I25" s="190">
        <v>43060</v>
      </c>
      <c r="J25" s="190">
        <v>43064</v>
      </c>
      <c r="K25" s="252">
        <f t="shared" si="0"/>
        <v>4</v>
      </c>
      <c r="L25" s="223" t="s">
        <v>278</v>
      </c>
      <c r="M25" s="223">
        <v>3431837981</v>
      </c>
      <c r="N25" s="235">
        <v>22479</v>
      </c>
      <c r="O25" s="279"/>
      <c r="P25" s="279"/>
      <c r="Q25" s="280"/>
      <c r="S25" s="280"/>
      <c r="X25" s="296"/>
      <c r="Y25" s="308"/>
      <c r="AA25" s="299"/>
      <c r="AB25" s="299"/>
      <c r="AC25" s="299"/>
      <c r="AD25" s="299"/>
      <c r="AE25" s="299"/>
      <c r="AF25" s="299"/>
      <c r="AG25" s="299"/>
      <c r="AH25" s="299"/>
      <c r="AI25" s="284"/>
      <c r="AJ25" s="299"/>
      <c r="AK25" s="307"/>
      <c r="AL25" s="302"/>
      <c r="AO25" s="291"/>
      <c r="AP25" s="291"/>
      <c r="AQ25" s="292"/>
    </row>
    <row r="26" spans="1:43" ht="15" customHeight="1">
      <c r="A26" s="93"/>
      <c r="B26" s="72">
        <v>23</v>
      </c>
      <c r="C26" s="251" t="s">
        <v>298</v>
      </c>
      <c r="D26" s="72"/>
      <c r="E26" s="223" t="s">
        <v>193</v>
      </c>
      <c r="F26" s="241" t="s">
        <v>26</v>
      </c>
      <c r="G26" s="205">
        <v>14</v>
      </c>
      <c r="H26" s="177" t="s">
        <v>253</v>
      </c>
      <c r="I26" s="242">
        <v>43059</v>
      </c>
      <c r="J26" s="242">
        <v>43061</v>
      </c>
      <c r="K26" s="252">
        <f t="shared" si="0"/>
        <v>2</v>
      </c>
      <c r="L26" s="223" t="s">
        <v>266</v>
      </c>
      <c r="M26" s="223">
        <v>3165208236</v>
      </c>
      <c r="N26" s="235">
        <v>9527</v>
      </c>
      <c r="O26" s="279"/>
      <c r="P26" s="279"/>
      <c r="Q26" s="280"/>
      <c r="R26" s="280"/>
      <c r="S26" s="280"/>
      <c r="X26" s="296"/>
      <c r="Y26" s="308"/>
      <c r="AA26" s="299"/>
      <c r="AB26" s="299"/>
      <c r="AC26" s="299"/>
      <c r="AD26" s="299"/>
      <c r="AE26" s="299"/>
      <c r="AF26" s="299"/>
      <c r="AG26" s="299"/>
      <c r="AH26" s="299"/>
      <c r="AI26" s="284"/>
      <c r="AJ26" s="299"/>
      <c r="AK26" s="307"/>
      <c r="AL26" s="301"/>
      <c r="AO26" s="291"/>
      <c r="AP26" s="291"/>
      <c r="AQ26" s="292"/>
    </row>
    <row r="27" spans="1:43" ht="15" customHeight="1">
      <c r="A27" s="93"/>
      <c r="B27" s="72">
        <v>24</v>
      </c>
      <c r="C27" s="251" t="s">
        <v>299</v>
      </c>
      <c r="D27" s="72"/>
      <c r="E27" s="223" t="s">
        <v>193</v>
      </c>
      <c r="F27" s="185" t="s">
        <v>26</v>
      </c>
      <c r="G27" s="205">
        <v>13</v>
      </c>
      <c r="H27" s="177" t="s">
        <v>253</v>
      </c>
      <c r="I27" s="242">
        <v>43055</v>
      </c>
      <c r="J27" s="242">
        <v>43058</v>
      </c>
      <c r="K27" s="252">
        <f t="shared" si="0"/>
        <v>3</v>
      </c>
      <c r="L27" s="223" t="s">
        <v>300</v>
      </c>
      <c r="M27" s="223">
        <v>3155748526</v>
      </c>
      <c r="N27" s="235">
        <v>10357</v>
      </c>
      <c r="O27" s="279"/>
      <c r="P27" s="279"/>
      <c r="Q27" s="280"/>
      <c r="R27" s="280"/>
      <c r="S27" s="280"/>
      <c r="X27" s="296"/>
      <c r="Y27" s="308"/>
      <c r="AA27" s="299"/>
      <c r="AB27" s="299"/>
      <c r="AC27" s="299"/>
      <c r="AD27" s="299"/>
      <c r="AE27" s="299"/>
      <c r="AF27" s="299"/>
      <c r="AG27" s="299"/>
      <c r="AH27" s="299"/>
      <c r="AI27" s="284"/>
      <c r="AJ27" s="299"/>
      <c r="AK27" s="307"/>
      <c r="AL27" s="302"/>
      <c r="AO27" s="291"/>
      <c r="AP27" s="291"/>
      <c r="AQ27" s="292"/>
    </row>
    <row r="28" spans="1:43" ht="15" customHeight="1">
      <c r="A28" s="93"/>
      <c r="B28" s="72">
        <v>25</v>
      </c>
      <c r="C28" s="253" t="s">
        <v>301</v>
      </c>
      <c r="D28" s="254" t="s">
        <v>302</v>
      </c>
      <c r="E28" s="239"/>
      <c r="F28" s="191" t="s">
        <v>25</v>
      </c>
      <c r="G28" s="205">
        <v>16</v>
      </c>
      <c r="H28" s="177" t="s">
        <v>253</v>
      </c>
      <c r="I28" s="192">
        <v>43051</v>
      </c>
      <c r="J28" s="192">
        <v>43060</v>
      </c>
      <c r="K28" s="252">
        <f t="shared" si="0"/>
        <v>9</v>
      </c>
      <c r="L28" s="223" t="s">
        <v>303</v>
      </c>
      <c r="M28" s="223">
        <v>3555289138</v>
      </c>
      <c r="N28" s="235">
        <v>14499</v>
      </c>
      <c r="O28" s="279"/>
      <c r="P28" s="279"/>
      <c r="Q28" s="280"/>
      <c r="R28" s="310"/>
      <c r="S28" s="280"/>
      <c r="X28" s="296"/>
      <c r="Y28" s="308"/>
      <c r="AA28" s="299"/>
      <c r="AB28" s="299"/>
      <c r="AC28" s="299"/>
      <c r="AD28" s="299"/>
      <c r="AE28" s="299"/>
      <c r="AF28" s="299"/>
      <c r="AG28" s="299"/>
      <c r="AH28" s="299"/>
      <c r="AI28" s="284"/>
      <c r="AJ28" s="299"/>
      <c r="AK28" s="307"/>
      <c r="AL28" s="300"/>
      <c r="AO28" s="291"/>
      <c r="AP28" s="291"/>
      <c r="AQ28" s="292"/>
    </row>
    <row r="29" spans="1:43" ht="15" customHeight="1">
      <c r="A29" s="93"/>
      <c r="B29" s="72">
        <v>26</v>
      </c>
      <c r="C29" s="255" t="s">
        <v>304</v>
      </c>
      <c r="D29" s="72"/>
      <c r="E29" s="223" t="s">
        <v>305</v>
      </c>
      <c r="F29" s="185" t="s">
        <v>25</v>
      </c>
      <c r="G29" s="205">
        <v>7</v>
      </c>
      <c r="H29" s="177" t="s">
        <v>253</v>
      </c>
      <c r="I29" s="243">
        <v>43052</v>
      </c>
      <c r="J29" s="243">
        <v>43055</v>
      </c>
      <c r="K29" s="252">
        <f t="shared" si="0"/>
        <v>3</v>
      </c>
      <c r="L29" s="223" t="s">
        <v>307</v>
      </c>
      <c r="M29" s="223">
        <v>3426100921</v>
      </c>
      <c r="N29" s="235">
        <v>12350</v>
      </c>
      <c r="O29" s="279"/>
      <c r="P29" s="279"/>
      <c r="Q29" s="280"/>
      <c r="R29" s="280"/>
      <c r="S29" s="280"/>
      <c r="X29" s="296"/>
      <c r="Y29" s="308"/>
      <c r="AA29" s="299"/>
      <c r="AB29" s="299"/>
      <c r="AC29" s="299"/>
      <c r="AD29" s="299"/>
      <c r="AE29" s="299"/>
      <c r="AF29" s="299"/>
      <c r="AG29" s="299"/>
      <c r="AH29" s="299"/>
      <c r="AI29" s="284"/>
      <c r="AJ29" s="299"/>
      <c r="AK29" s="307"/>
      <c r="AL29" s="301"/>
      <c r="AO29" s="291"/>
      <c r="AP29" s="291"/>
      <c r="AQ29" s="292"/>
    </row>
    <row r="30" spans="1:43" ht="15" customHeight="1">
      <c r="A30" s="93"/>
      <c r="B30" s="72">
        <v>27</v>
      </c>
      <c r="C30" s="251" t="s">
        <v>308</v>
      </c>
      <c r="D30" s="72"/>
      <c r="E30" s="193" t="s">
        <v>213</v>
      </c>
      <c r="F30" s="185" t="s">
        <v>26</v>
      </c>
      <c r="G30" s="205">
        <v>44</v>
      </c>
      <c r="H30" s="177" t="s">
        <v>253</v>
      </c>
      <c r="I30" s="194">
        <v>43062</v>
      </c>
      <c r="J30" s="194">
        <v>43065</v>
      </c>
      <c r="K30" s="252">
        <f t="shared" si="0"/>
        <v>3</v>
      </c>
      <c r="L30" s="223" t="s">
        <v>284</v>
      </c>
      <c r="M30" s="223">
        <v>3555115954</v>
      </c>
      <c r="N30" s="235">
        <v>15581</v>
      </c>
      <c r="O30" s="279"/>
      <c r="P30" s="279"/>
      <c r="Q30" s="280"/>
      <c r="R30" s="154"/>
      <c r="S30" s="280"/>
      <c r="X30" s="296"/>
      <c r="Y30" s="308"/>
      <c r="AA30" s="299"/>
      <c r="AB30" s="299"/>
      <c r="AC30" s="299"/>
      <c r="AD30" s="299"/>
      <c r="AE30" s="299"/>
      <c r="AF30" s="299"/>
      <c r="AG30" s="299"/>
      <c r="AH30" s="299"/>
      <c r="AI30" s="284"/>
      <c r="AJ30" s="299"/>
      <c r="AK30" s="307"/>
      <c r="AL30" s="302"/>
      <c r="AO30" s="291"/>
      <c r="AP30" s="291"/>
      <c r="AQ30" s="292"/>
    </row>
    <row r="31" spans="1:43" ht="15" customHeight="1">
      <c r="A31" s="93"/>
      <c r="B31" s="72">
        <v>28</v>
      </c>
      <c r="C31" s="256" t="s">
        <v>309</v>
      </c>
      <c r="D31" s="72"/>
      <c r="E31" s="223" t="s">
        <v>193</v>
      </c>
      <c r="F31" s="257" t="s">
        <v>26</v>
      </c>
      <c r="G31" s="205">
        <v>36</v>
      </c>
      <c r="H31" s="177" t="s">
        <v>253</v>
      </c>
      <c r="I31" s="258">
        <v>43065</v>
      </c>
      <c r="J31" s="258">
        <v>43068</v>
      </c>
      <c r="K31" s="252">
        <f t="shared" si="0"/>
        <v>3</v>
      </c>
      <c r="L31" s="223" t="s">
        <v>275</v>
      </c>
      <c r="M31" s="223">
        <v>3445000406</v>
      </c>
      <c r="N31" s="235">
        <v>13643</v>
      </c>
      <c r="O31" s="279"/>
      <c r="P31" s="279"/>
      <c r="Q31" s="280"/>
      <c r="R31" s="280"/>
      <c r="S31" s="280"/>
      <c r="X31" s="296"/>
      <c r="Y31" s="308"/>
      <c r="AA31" s="299"/>
      <c r="AB31" s="299"/>
      <c r="AC31" s="299"/>
      <c r="AD31" s="299"/>
      <c r="AE31" s="299"/>
      <c r="AF31" s="299"/>
      <c r="AG31" s="299"/>
      <c r="AH31" s="299"/>
      <c r="AI31" s="284"/>
      <c r="AJ31" s="299"/>
      <c r="AK31" s="307"/>
      <c r="AL31" s="301"/>
    </row>
    <row r="32" spans="1:43" ht="15" customHeight="1">
      <c r="A32" s="93"/>
      <c r="B32" s="72">
        <v>29</v>
      </c>
      <c r="C32" s="168" t="s">
        <v>310</v>
      </c>
      <c r="D32" s="72"/>
      <c r="E32" s="223" t="s">
        <v>311</v>
      </c>
      <c r="F32" s="227" t="s">
        <v>26</v>
      </c>
      <c r="G32" s="205">
        <v>43</v>
      </c>
      <c r="H32" s="177" t="s">
        <v>253</v>
      </c>
      <c r="I32" s="259">
        <v>43067</v>
      </c>
      <c r="J32" s="259">
        <v>43069</v>
      </c>
      <c r="K32" s="252">
        <f t="shared" si="0"/>
        <v>2</v>
      </c>
      <c r="L32" s="223" t="s">
        <v>284</v>
      </c>
      <c r="M32" s="223">
        <v>3449839269</v>
      </c>
      <c r="N32" s="235">
        <v>13215</v>
      </c>
      <c r="O32" s="279"/>
      <c r="P32" s="279"/>
      <c r="Q32" s="280"/>
      <c r="R32" s="280"/>
      <c r="S32" s="280"/>
      <c r="X32" s="296"/>
      <c r="Y32" s="307"/>
      <c r="AA32" s="299"/>
      <c r="AB32" s="299"/>
      <c r="AC32" s="299"/>
      <c r="AD32" s="299"/>
      <c r="AE32" s="299"/>
      <c r="AF32" s="299"/>
      <c r="AG32" s="299"/>
      <c r="AH32" s="299"/>
      <c r="AI32" s="69"/>
      <c r="AJ32" s="299"/>
      <c r="AK32" s="69"/>
      <c r="AL32" s="287"/>
    </row>
    <row r="33" spans="1:41" ht="15" customHeight="1">
      <c r="A33" s="93"/>
      <c r="B33" s="72">
        <v>30</v>
      </c>
      <c r="C33" s="225" t="s">
        <v>312</v>
      </c>
      <c r="D33" s="223" t="s">
        <v>197</v>
      </c>
      <c r="E33" s="239"/>
      <c r="F33" s="223" t="s">
        <v>26</v>
      </c>
      <c r="G33" s="202">
        <v>7</v>
      </c>
      <c r="H33" s="177" t="s">
        <v>313</v>
      </c>
      <c r="I33" s="246">
        <v>43046</v>
      </c>
      <c r="J33" s="246">
        <v>43050</v>
      </c>
      <c r="K33" s="176">
        <f t="shared" si="0"/>
        <v>4</v>
      </c>
      <c r="L33" s="223" t="s">
        <v>303</v>
      </c>
      <c r="M33" s="247">
        <v>3555297643</v>
      </c>
      <c r="N33" s="235">
        <v>5366</v>
      </c>
      <c r="O33" s="279"/>
      <c r="P33" s="279"/>
      <c r="Q33" s="280"/>
      <c r="R33" s="280"/>
      <c r="S33" s="280"/>
      <c r="X33" s="296"/>
      <c r="Y33" s="305"/>
      <c r="AA33" s="299"/>
      <c r="AB33" s="299"/>
      <c r="AC33" s="299"/>
      <c r="AD33" s="299"/>
      <c r="AE33" s="299"/>
      <c r="AF33" s="299"/>
      <c r="AG33" s="299"/>
      <c r="AH33" s="299"/>
      <c r="AI33" s="69"/>
      <c r="AJ33" s="305"/>
      <c r="AK33" s="69"/>
      <c r="AL33" s="280"/>
    </row>
    <row r="34" spans="1:41" ht="15" customHeight="1">
      <c r="A34" s="93"/>
      <c r="B34" s="72">
        <v>31</v>
      </c>
      <c r="C34" s="165" t="s">
        <v>314</v>
      </c>
      <c r="D34" s="72"/>
      <c r="E34" s="223" t="s">
        <v>193</v>
      </c>
      <c r="F34" s="223" t="s">
        <v>26</v>
      </c>
      <c r="G34" s="204">
        <v>18</v>
      </c>
      <c r="H34" s="177" t="s">
        <v>313</v>
      </c>
      <c r="I34" s="246">
        <v>43036</v>
      </c>
      <c r="J34" s="246">
        <v>43041</v>
      </c>
      <c r="K34" s="176">
        <f t="shared" si="0"/>
        <v>5</v>
      </c>
      <c r="L34" s="223" t="s">
        <v>315</v>
      </c>
      <c r="M34" s="247">
        <v>317800640</v>
      </c>
      <c r="N34" s="235">
        <v>10856</v>
      </c>
      <c r="O34" s="279"/>
      <c r="P34" s="279"/>
      <c r="Q34" s="280"/>
      <c r="R34" s="280"/>
      <c r="S34" s="280"/>
      <c r="X34" s="296"/>
      <c r="Y34" s="308"/>
      <c r="AA34" s="299"/>
      <c r="AB34" s="299"/>
      <c r="AC34" s="299"/>
      <c r="AD34" s="299"/>
      <c r="AE34" s="299"/>
      <c r="AF34" s="299"/>
      <c r="AG34" s="299"/>
      <c r="AH34" s="299"/>
      <c r="AI34" s="69"/>
      <c r="AJ34" s="299"/>
      <c r="AK34" s="69"/>
      <c r="AL34" s="301"/>
    </row>
    <row r="35" spans="1:41" ht="15" customHeight="1">
      <c r="A35" s="93"/>
      <c r="B35" s="72">
        <v>32</v>
      </c>
      <c r="C35" s="165" t="s">
        <v>316</v>
      </c>
      <c r="D35" s="72"/>
      <c r="E35" s="223" t="s">
        <v>317</v>
      </c>
      <c r="F35" s="223" t="s">
        <v>26</v>
      </c>
      <c r="G35" s="204">
        <v>40</v>
      </c>
      <c r="H35" s="177" t="s">
        <v>313</v>
      </c>
      <c r="I35" s="246">
        <v>43034</v>
      </c>
      <c r="J35" s="246">
        <v>43041</v>
      </c>
      <c r="K35" s="186">
        <f t="shared" si="0"/>
        <v>7</v>
      </c>
      <c r="L35" s="223" t="s">
        <v>271</v>
      </c>
      <c r="M35" s="247">
        <v>355602434</v>
      </c>
      <c r="N35" s="235">
        <v>15964</v>
      </c>
      <c r="O35" s="279"/>
      <c r="P35" s="279"/>
      <c r="Q35" s="280"/>
      <c r="R35" s="280"/>
      <c r="S35" s="280"/>
      <c r="X35" s="296"/>
      <c r="Y35" s="308"/>
      <c r="AA35" s="299"/>
      <c r="AB35" s="299"/>
      <c r="AC35" s="299"/>
      <c r="AD35" s="299"/>
      <c r="AE35" s="299"/>
      <c r="AF35" s="299"/>
      <c r="AG35" s="299"/>
      <c r="AH35" s="299"/>
      <c r="AI35" s="69"/>
      <c r="AJ35" s="299"/>
      <c r="AK35" s="69"/>
      <c r="AL35" s="301"/>
    </row>
    <row r="36" spans="1:41" ht="15" customHeight="1">
      <c r="A36" s="93"/>
      <c r="B36" s="72">
        <v>33</v>
      </c>
      <c r="C36" s="165" t="s">
        <v>318</v>
      </c>
      <c r="D36" s="72"/>
      <c r="E36" s="223" t="s">
        <v>193</v>
      </c>
      <c r="F36" s="223" t="s">
        <v>25</v>
      </c>
      <c r="G36" s="204">
        <v>9</v>
      </c>
      <c r="H36" s="177" t="s">
        <v>313</v>
      </c>
      <c r="I36" s="246">
        <v>43040</v>
      </c>
      <c r="J36" s="246">
        <v>43043</v>
      </c>
      <c r="K36" s="186">
        <f t="shared" ref="K36:K67" si="1">J36-I36</f>
        <v>3</v>
      </c>
      <c r="L36" s="223" t="s">
        <v>319</v>
      </c>
      <c r="M36" s="247">
        <v>3152294050</v>
      </c>
      <c r="N36" s="235">
        <v>7703</v>
      </c>
      <c r="O36" s="279"/>
      <c r="P36" s="279"/>
      <c r="Q36" s="280"/>
      <c r="R36" s="280"/>
      <c r="S36" s="280"/>
      <c r="X36" s="296"/>
      <c r="Y36" s="308"/>
      <c r="AA36" s="299"/>
      <c r="AB36" s="299"/>
      <c r="AC36" s="299"/>
      <c r="AD36" s="299"/>
      <c r="AE36" s="299"/>
      <c r="AF36" s="299"/>
      <c r="AG36" s="299"/>
      <c r="AH36" s="299"/>
      <c r="AI36" s="69"/>
      <c r="AJ36" s="299"/>
      <c r="AK36" s="307"/>
      <c r="AL36" s="300"/>
    </row>
    <row r="37" spans="1:41" ht="15" customHeight="1">
      <c r="A37" s="93"/>
      <c r="B37" s="72">
        <v>34</v>
      </c>
      <c r="C37" s="165" t="s">
        <v>320</v>
      </c>
      <c r="D37" s="223" t="s">
        <v>197</v>
      </c>
      <c r="E37" s="239"/>
      <c r="F37" s="171" t="s">
        <v>25</v>
      </c>
      <c r="G37" s="204">
        <v>50</v>
      </c>
      <c r="H37" s="177" t="s">
        <v>313</v>
      </c>
      <c r="I37" s="246">
        <v>43046</v>
      </c>
      <c r="J37" s="246">
        <v>43053</v>
      </c>
      <c r="K37" s="186">
        <f t="shared" si="1"/>
        <v>7</v>
      </c>
      <c r="L37" s="223" t="s">
        <v>321</v>
      </c>
      <c r="M37" s="223">
        <v>3418909862</v>
      </c>
      <c r="N37" s="235">
        <v>12696</v>
      </c>
      <c r="O37" s="279"/>
      <c r="P37" s="279"/>
      <c r="Q37" s="280"/>
      <c r="R37" s="280"/>
      <c r="S37" s="280"/>
      <c r="X37" s="296"/>
      <c r="Y37" s="308"/>
      <c r="AA37" s="299"/>
      <c r="AB37" s="299"/>
      <c r="AC37" s="299"/>
      <c r="AD37" s="299"/>
      <c r="AE37" s="299"/>
      <c r="AF37" s="299"/>
      <c r="AG37" s="299"/>
      <c r="AH37" s="299"/>
      <c r="AI37" s="284"/>
      <c r="AJ37" s="299"/>
      <c r="AK37" s="307"/>
      <c r="AL37" s="301"/>
      <c r="AO37" s="311"/>
    </row>
    <row r="38" spans="1:41" ht="15" customHeight="1">
      <c r="A38" s="93"/>
      <c r="B38" s="72">
        <v>35</v>
      </c>
      <c r="C38" s="165" t="s">
        <v>322</v>
      </c>
      <c r="D38" s="72"/>
      <c r="E38" s="223" t="s">
        <v>213</v>
      </c>
      <c r="F38" s="171" t="s">
        <v>26</v>
      </c>
      <c r="G38" s="185">
        <v>35</v>
      </c>
      <c r="H38" s="177" t="s">
        <v>313</v>
      </c>
      <c r="I38" s="246">
        <v>43041</v>
      </c>
      <c r="J38" s="246">
        <v>43045</v>
      </c>
      <c r="K38" s="186">
        <f t="shared" si="1"/>
        <v>4</v>
      </c>
      <c r="L38" s="223" t="s">
        <v>282</v>
      </c>
      <c r="M38" s="223">
        <v>3555328613</v>
      </c>
      <c r="N38" s="235">
        <v>8783</v>
      </c>
      <c r="O38" s="279"/>
      <c r="P38" s="279"/>
      <c r="Q38" s="280"/>
      <c r="R38" s="280"/>
      <c r="S38" s="280"/>
      <c r="X38" s="296"/>
      <c r="Y38" s="308"/>
      <c r="AA38" s="299"/>
      <c r="AB38" s="299"/>
      <c r="AC38" s="299"/>
      <c r="AD38" s="299"/>
      <c r="AE38" s="299"/>
      <c r="AF38" s="299"/>
      <c r="AG38" s="299"/>
      <c r="AH38" s="299"/>
      <c r="AI38" s="284"/>
      <c r="AJ38" s="299"/>
      <c r="AK38" s="307"/>
      <c r="AL38" s="300"/>
      <c r="AO38" s="311"/>
    </row>
    <row r="39" spans="1:41" ht="15" customHeight="1">
      <c r="A39" s="93"/>
      <c r="B39" s="72">
        <v>36</v>
      </c>
      <c r="C39" s="223" t="s">
        <v>323</v>
      </c>
      <c r="D39" s="72"/>
      <c r="E39" s="227" t="s">
        <v>193</v>
      </c>
      <c r="F39" s="223" t="s">
        <v>26</v>
      </c>
      <c r="G39" s="202">
        <v>17</v>
      </c>
      <c r="H39" s="223" t="s">
        <v>313</v>
      </c>
      <c r="I39" s="246">
        <v>43034</v>
      </c>
      <c r="J39" s="246">
        <v>43038</v>
      </c>
      <c r="K39" s="234">
        <f t="shared" si="1"/>
        <v>4</v>
      </c>
      <c r="L39" s="223" t="s">
        <v>324</v>
      </c>
      <c r="M39" s="197">
        <v>3555403375</v>
      </c>
      <c r="N39" s="235">
        <v>10534</v>
      </c>
      <c r="O39" s="279"/>
      <c r="P39" s="279"/>
      <c r="Q39" s="280"/>
      <c r="R39" s="287"/>
      <c r="S39" s="280"/>
      <c r="X39" s="296"/>
      <c r="Y39" s="297"/>
      <c r="AA39" s="299"/>
      <c r="AB39" s="299"/>
      <c r="AC39" s="299"/>
      <c r="AD39" s="299"/>
      <c r="AE39" s="299"/>
      <c r="AF39" s="299"/>
      <c r="AG39" s="299"/>
      <c r="AH39" s="299"/>
      <c r="AI39" s="69"/>
      <c r="AJ39" s="299"/>
      <c r="AK39" s="299"/>
      <c r="AL39" s="280"/>
      <c r="AO39" s="311"/>
    </row>
    <row r="40" spans="1:41" ht="15" customHeight="1">
      <c r="A40" s="93"/>
      <c r="B40" s="72">
        <v>37</v>
      </c>
      <c r="C40" s="185" t="s">
        <v>325</v>
      </c>
      <c r="D40" s="231" t="s">
        <v>196</v>
      </c>
      <c r="E40" s="230"/>
      <c r="F40" s="172" t="s">
        <v>26</v>
      </c>
      <c r="G40" s="173">
        <v>21</v>
      </c>
      <c r="H40" s="174" t="s">
        <v>313</v>
      </c>
      <c r="I40" s="175">
        <v>42982</v>
      </c>
      <c r="J40" s="175">
        <v>42985</v>
      </c>
      <c r="K40" s="234">
        <f t="shared" si="1"/>
        <v>3</v>
      </c>
      <c r="L40" s="223"/>
      <c r="M40" s="223"/>
      <c r="N40" s="235">
        <v>3285</v>
      </c>
      <c r="O40" s="279"/>
      <c r="P40" s="279"/>
      <c r="Q40" s="294"/>
      <c r="R40" s="312"/>
      <c r="S40" s="280"/>
      <c r="X40" s="296"/>
      <c r="Y40" s="297"/>
      <c r="AA40" s="298"/>
      <c r="AB40" s="298"/>
      <c r="AC40" s="298"/>
      <c r="AD40" s="298"/>
      <c r="AE40" s="298"/>
      <c r="AF40" s="298"/>
      <c r="AG40" s="298"/>
      <c r="AH40" s="298"/>
      <c r="AI40" s="69"/>
      <c r="AJ40" s="298"/>
      <c r="AK40" s="299"/>
      <c r="AL40" s="280"/>
      <c r="AO40" s="311"/>
    </row>
    <row r="41" spans="1:41" ht="15" customHeight="1">
      <c r="A41" s="93"/>
      <c r="B41" s="72">
        <v>38</v>
      </c>
      <c r="C41" s="185" t="s">
        <v>326</v>
      </c>
      <c r="D41" s="72"/>
      <c r="E41" s="223" t="s">
        <v>193</v>
      </c>
      <c r="F41" s="185" t="s">
        <v>26</v>
      </c>
      <c r="G41" s="205">
        <v>15</v>
      </c>
      <c r="H41" s="177" t="s">
        <v>313</v>
      </c>
      <c r="I41" s="246">
        <v>43052</v>
      </c>
      <c r="J41" s="246">
        <v>43055</v>
      </c>
      <c r="K41" s="186">
        <f t="shared" si="1"/>
        <v>3</v>
      </c>
      <c r="L41" s="223"/>
      <c r="M41" s="223"/>
      <c r="N41" s="235">
        <v>10157</v>
      </c>
      <c r="O41" s="279"/>
      <c r="P41" s="279"/>
      <c r="Q41" s="280"/>
      <c r="R41" s="280"/>
      <c r="S41" s="280"/>
      <c r="X41" s="296"/>
      <c r="Y41" s="308"/>
      <c r="AA41" s="299"/>
      <c r="AB41" s="299"/>
      <c r="AC41" s="299"/>
      <c r="AD41" s="299"/>
      <c r="AE41" s="299"/>
      <c r="AF41" s="299"/>
      <c r="AG41" s="299"/>
      <c r="AH41" s="299"/>
      <c r="AI41" s="284"/>
      <c r="AJ41" s="299"/>
      <c r="AK41" s="307"/>
      <c r="AL41" s="302"/>
      <c r="AO41" s="313"/>
    </row>
    <row r="42" spans="1:41" ht="15" customHeight="1">
      <c r="A42" s="93"/>
      <c r="B42" s="72">
        <v>39</v>
      </c>
      <c r="C42" s="185" t="s">
        <v>327</v>
      </c>
      <c r="D42" s="223" t="s">
        <v>328</v>
      </c>
      <c r="E42" s="239"/>
      <c r="F42" s="185" t="s">
        <v>26</v>
      </c>
      <c r="G42" s="205">
        <v>40</v>
      </c>
      <c r="H42" s="177" t="s">
        <v>313</v>
      </c>
      <c r="I42" s="246">
        <v>43047</v>
      </c>
      <c r="J42" s="187">
        <v>43056</v>
      </c>
      <c r="K42" s="252">
        <f t="shared" si="1"/>
        <v>9</v>
      </c>
      <c r="L42" s="223"/>
      <c r="M42" s="223"/>
      <c r="N42" s="235">
        <v>11328</v>
      </c>
      <c r="O42" s="279"/>
      <c r="P42" s="279"/>
      <c r="Q42" s="280"/>
      <c r="R42" s="280"/>
      <c r="X42" s="296"/>
      <c r="Y42" s="308"/>
      <c r="AA42" s="299"/>
      <c r="AB42" s="299"/>
      <c r="AC42" s="299"/>
      <c r="AD42" s="299"/>
      <c r="AE42" s="299"/>
      <c r="AF42" s="299"/>
      <c r="AG42" s="299"/>
      <c r="AH42" s="299"/>
      <c r="AI42" s="284"/>
      <c r="AJ42" s="299"/>
      <c r="AK42" s="307"/>
      <c r="AL42" s="302"/>
      <c r="AO42" s="313"/>
    </row>
    <row r="43" spans="1:41" ht="15" customHeight="1">
      <c r="A43" s="93"/>
      <c r="B43" s="72">
        <v>40</v>
      </c>
      <c r="C43" s="185" t="s">
        <v>329</v>
      </c>
      <c r="D43" s="223" t="s">
        <v>195</v>
      </c>
      <c r="E43" s="239"/>
      <c r="F43" s="188" t="s">
        <v>26</v>
      </c>
      <c r="G43" s="205">
        <v>50</v>
      </c>
      <c r="H43" s="177" t="s">
        <v>313</v>
      </c>
      <c r="I43" s="189">
        <v>43052</v>
      </c>
      <c r="J43" s="189">
        <v>43061</v>
      </c>
      <c r="K43" s="252">
        <f t="shared" si="1"/>
        <v>9</v>
      </c>
      <c r="L43" s="223"/>
      <c r="M43" s="223"/>
      <c r="N43" s="235">
        <v>15033</v>
      </c>
      <c r="O43" s="279"/>
      <c r="P43" s="279"/>
      <c r="Q43" s="280"/>
      <c r="R43" s="280"/>
      <c r="S43" s="280"/>
      <c r="X43" s="296"/>
      <c r="Y43" s="308"/>
      <c r="AA43" s="299"/>
      <c r="AB43" s="299"/>
      <c r="AC43" s="299"/>
      <c r="AD43" s="299"/>
      <c r="AE43" s="299"/>
      <c r="AF43" s="299"/>
      <c r="AG43" s="299"/>
      <c r="AH43" s="299"/>
      <c r="AI43" s="284"/>
      <c r="AJ43" s="299"/>
      <c r="AK43" s="307"/>
      <c r="AL43" s="309"/>
      <c r="AO43" s="313"/>
    </row>
    <row r="44" spans="1:41" ht="15" customHeight="1">
      <c r="A44" s="93"/>
      <c r="B44" s="72">
        <v>41</v>
      </c>
      <c r="C44" s="185" t="s">
        <v>330</v>
      </c>
      <c r="D44" s="206" t="s">
        <v>198</v>
      </c>
      <c r="E44" s="239"/>
      <c r="F44" s="185" t="s">
        <v>26</v>
      </c>
      <c r="G44" s="205">
        <v>35</v>
      </c>
      <c r="H44" s="177" t="s">
        <v>313</v>
      </c>
      <c r="I44" s="190">
        <v>43057</v>
      </c>
      <c r="J44" s="190">
        <v>43061</v>
      </c>
      <c r="K44" s="252">
        <f t="shared" si="1"/>
        <v>4</v>
      </c>
      <c r="L44" s="223"/>
      <c r="M44" s="223"/>
      <c r="N44" s="235">
        <v>5339</v>
      </c>
      <c r="O44" s="279"/>
      <c r="P44" s="279"/>
      <c r="Q44" s="280"/>
      <c r="R44" s="155"/>
      <c r="S44" s="280"/>
      <c r="X44" s="296"/>
      <c r="Y44" s="308"/>
      <c r="AA44" s="299"/>
      <c r="AB44" s="299"/>
      <c r="AC44" s="299"/>
      <c r="AD44" s="299"/>
      <c r="AE44" s="299"/>
      <c r="AF44" s="299"/>
      <c r="AG44" s="299"/>
      <c r="AH44" s="299"/>
      <c r="AI44" s="284"/>
      <c r="AJ44" s="299"/>
      <c r="AK44" s="307"/>
      <c r="AL44" s="302"/>
      <c r="AO44" s="313"/>
    </row>
    <row r="45" spans="1:41">
      <c r="A45" s="93"/>
      <c r="B45" s="72">
        <v>42</v>
      </c>
      <c r="C45" s="185" t="s">
        <v>331</v>
      </c>
      <c r="D45" s="223" t="s">
        <v>332</v>
      </c>
      <c r="E45" s="239"/>
      <c r="F45" s="241" t="s">
        <v>26</v>
      </c>
      <c r="G45" s="205">
        <v>30</v>
      </c>
      <c r="H45" s="177" t="s">
        <v>313</v>
      </c>
      <c r="I45" s="242">
        <v>43055</v>
      </c>
      <c r="J45" s="242">
        <v>43059</v>
      </c>
      <c r="K45" s="252">
        <f t="shared" si="1"/>
        <v>4</v>
      </c>
      <c r="L45" s="223"/>
      <c r="M45" s="223"/>
      <c r="N45" s="235">
        <v>4092</v>
      </c>
      <c r="O45" s="279"/>
      <c r="P45" s="279"/>
      <c r="Q45" s="280"/>
      <c r="R45" s="280"/>
      <c r="S45" s="280"/>
      <c r="X45" s="296"/>
      <c r="Y45" s="308"/>
      <c r="AA45" s="299"/>
      <c r="AB45" s="299"/>
      <c r="AC45" s="299"/>
      <c r="AD45" s="299"/>
      <c r="AE45" s="299"/>
      <c r="AF45" s="299"/>
      <c r="AG45" s="299"/>
      <c r="AH45" s="299"/>
      <c r="AI45" s="284"/>
      <c r="AJ45" s="299"/>
      <c r="AK45" s="307"/>
      <c r="AL45" s="301"/>
      <c r="AO45" s="313"/>
    </row>
    <row r="46" spans="1:41">
      <c r="A46" s="93"/>
      <c r="B46" s="72">
        <v>43</v>
      </c>
      <c r="C46" s="185" t="s">
        <v>333</v>
      </c>
      <c r="D46" s="223" t="s">
        <v>334</v>
      </c>
      <c r="E46" s="239"/>
      <c r="F46" s="185" t="s">
        <v>26</v>
      </c>
      <c r="G46" s="205">
        <v>38</v>
      </c>
      <c r="H46" s="177" t="s">
        <v>313</v>
      </c>
      <c r="I46" s="242">
        <v>43059</v>
      </c>
      <c r="J46" s="242">
        <v>43064</v>
      </c>
      <c r="K46" s="252">
        <f t="shared" si="1"/>
        <v>5</v>
      </c>
      <c r="L46" s="223"/>
      <c r="M46" s="223"/>
      <c r="N46" s="235">
        <v>7486</v>
      </c>
      <c r="O46" s="279"/>
      <c r="P46" s="279"/>
      <c r="Q46" s="280"/>
      <c r="R46" s="280"/>
      <c r="S46" s="280"/>
      <c r="X46" s="296"/>
      <c r="Y46" s="308"/>
      <c r="AA46" s="299"/>
      <c r="AB46" s="299"/>
      <c r="AC46" s="299"/>
      <c r="AD46" s="299"/>
      <c r="AE46" s="299"/>
      <c r="AF46" s="299"/>
      <c r="AG46" s="299"/>
      <c r="AH46" s="299"/>
      <c r="AI46" s="284"/>
      <c r="AJ46" s="299"/>
      <c r="AK46" s="307"/>
      <c r="AL46" s="302"/>
      <c r="AO46" s="313"/>
    </row>
    <row r="47" spans="1:41">
      <c r="A47" s="93"/>
      <c r="B47" s="72">
        <v>44</v>
      </c>
      <c r="C47" s="260" t="s">
        <v>335</v>
      </c>
      <c r="D47" s="254" t="s">
        <v>336</v>
      </c>
      <c r="E47" s="239"/>
      <c r="F47" s="191" t="s">
        <v>26</v>
      </c>
      <c r="G47" s="205">
        <v>40</v>
      </c>
      <c r="H47" s="177" t="s">
        <v>313</v>
      </c>
      <c r="I47" s="192">
        <v>43061</v>
      </c>
      <c r="J47" s="192">
        <v>43066</v>
      </c>
      <c r="K47" s="252">
        <f t="shared" si="1"/>
        <v>5</v>
      </c>
      <c r="L47" s="223"/>
      <c r="M47" s="223"/>
      <c r="N47" s="235">
        <v>7870</v>
      </c>
      <c r="O47" s="279"/>
      <c r="P47" s="279"/>
      <c r="Q47" s="280"/>
      <c r="R47" s="310"/>
      <c r="S47" s="280"/>
      <c r="X47" s="296"/>
      <c r="Y47" s="308"/>
      <c r="AA47" s="299"/>
      <c r="AB47" s="299"/>
      <c r="AC47" s="299"/>
      <c r="AD47" s="299"/>
      <c r="AE47" s="299"/>
      <c r="AF47" s="299"/>
      <c r="AG47" s="299"/>
      <c r="AH47" s="299"/>
      <c r="AI47" s="284"/>
      <c r="AJ47" s="299"/>
      <c r="AK47" s="307"/>
      <c r="AL47" s="300"/>
    </row>
    <row r="48" spans="1:41">
      <c r="A48" s="93"/>
      <c r="B48" s="72">
        <v>45</v>
      </c>
      <c r="C48" s="261" t="s">
        <v>337</v>
      </c>
      <c r="D48" s="72"/>
      <c r="E48" s="223" t="s">
        <v>193</v>
      </c>
      <c r="F48" s="185" t="s">
        <v>26</v>
      </c>
      <c r="G48" s="205">
        <v>16</v>
      </c>
      <c r="H48" s="177" t="s">
        <v>313</v>
      </c>
      <c r="I48" s="243">
        <v>43062</v>
      </c>
      <c r="J48" s="243">
        <v>43065</v>
      </c>
      <c r="K48" s="252">
        <f t="shared" si="1"/>
        <v>3</v>
      </c>
      <c r="L48" s="223"/>
      <c r="M48" s="223"/>
      <c r="N48" s="235">
        <v>13565</v>
      </c>
      <c r="O48" s="279"/>
      <c r="P48" s="279"/>
      <c r="Q48" s="280"/>
      <c r="R48" s="280"/>
      <c r="S48" s="280"/>
      <c r="X48" s="296"/>
      <c r="Y48" s="308"/>
      <c r="AA48" s="299"/>
      <c r="AB48" s="299"/>
      <c r="AC48" s="299"/>
      <c r="AD48" s="299"/>
      <c r="AE48" s="299"/>
      <c r="AF48" s="299"/>
      <c r="AG48" s="299"/>
      <c r="AH48" s="299"/>
      <c r="AI48" s="284"/>
      <c r="AJ48" s="299"/>
      <c r="AK48" s="307"/>
      <c r="AL48" s="301"/>
    </row>
    <row r="49" spans="1:42">
      <c r="A49" s="93"/>
      <c r="B49" s="72">
        <v>46</v>
      </c>
      <c r="C49" s="185" t="s">
        <v>338</v>
      </c>
      <c r="D49" s="72"/>
      <c r="E49" s="232" t="s">
        <v>216</v>
      </c>
      <c r="F49" s="188" t="s">
        <v>26</v>
      </c>
      <c r="G49" s="205">
        <v>42</v>
      </c>
      <c r="H49" s="177" t="s">
        <v>340</v>
      </c>
      <c r="I49" s="262">
        <v>43038</v>
      </c>
      <c r="J49" s="262">
        <v>43039</v>
      </c>
      <c r="K49" s="186">
        <f t="shared" si="1"/>
        <v>1</v>
      </c>
      <c r="L49" s="223"/>
      <c r="M49" s="223"/>
      <c r="N49" s="235">
        <v>25000</v>
      </c>
      <c r="O49" s="279"/>
      <c r="P49" s="279"/>
      <c r="Q49" s="280"/>
      <c r="R49" s="314"/>
      <c r="S49" s="280"/>
      <c r="X49" s="296"/>
      <c r="Y49" s="308"/>
      <c r="AA49" s="299"/>
      <c r="AB49" s="299"/>
      <c r="AC49" s="299"/>
      <c r="AD49" s="299"/>
      <c r="AE49" s="299"/>
      <c r="AF49" s="299"/>
      <c r="AG49" s="299"/>
      <c r="AH49" s="299"/>
      <c r="AI49" s="284"/>
      <c r="AJ49" s="299"/>
      <c r="AK49" s="307"/>
      <c r="AL49" s="309"/>
    </row>
    <row r="50" spans="1:42">
      <c r="A50" s="93"/>
      <c r="B50" s="72">
        <v>47</v>
      </c>
      <c r="C50" s="223" t="s">
        <v>341</v>
      </c>
      <c r="D50" s="72"/>
      <c r="E50" s="223" t="s">
        <v>192</v>
      </c>
      <c r="F50" s="223" t="s">
        <v>26</v>
      </c>
      <c r="G50" s="202">
        <v>14</v>
      </c>
      <c r="H50" s="223" t="s">
        <v>340</v>
      </c>
      <c r="I50" s="263">
        <v>43058</v>
      </c>
      <c r="J50" s="263">
        <v>43060</v>
      </c>
      <c r="K50" s="252">
        <f t="shared" si="1"/>
        <v>2</v>
      </c>
      <c r="L50" s="223"/>
      <c r="M50" s="197"/>
      <c r="N50" s="264">
        <v>25000</v>
      </c>
      <c r="O50" s="279"/>
      <c r="P50" s="279"/>
      <c r="Q50" s="280"/>
      <c r="R50" s="280"/>
      <c r="S50" s="280"/>
      <c r="X50" s="315"/>
      <c r="Y50" s="308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69"/>
      <c r="AL50" s="280"/>
    </row>
    <row r="51" spans="1:42">
      <c r="A51" s="93"/>
      <c r="B51" s="72">
        <v>48</v>
      </c>
      <c r="C51" s="223" t="s">
        <v>342</v>
      </c>
      <c r="D51" s="223" t="s">
        <v>343</v>
      </c>
      <c r="E51" s="239"/>
      <c r="F51" s="223" t="s">
        <v>25</v>
      </c>
      <c r="G51" s="223">
        <v>16</v>
      </c>
      <c r="H51" s="223" t="s">
        <v>344</v>
      </c>
      <c r="I51" s="250">
        <v>43040</v>
      </c>
      <c r="J51" s="250">
        <v>43042</v>
      </c>
      <c r="K51" s="176">
        <f t="shared" si="1"/>
        <v>2</v>
      </c>
      <c r="L51" s="223" t="s">
        <v>345</v>
      </c>
      <c r="M51" s="223">
        <v>3555331327</v>
      </c>
      <c r="N51" s="235">
        <v>8911</v>
      </c>
      <c r="O51" s="279"/>
      <c r="P51" s="279"/>
      <c r="Q51" s="280"/>
      <c r="R51" s="280"/>
      <c r="S51" s="280"/>
      <c r="X51" s="296"/>
      <c r="Y51" s="297"/>
      <c r="AA51" s="316"/>
      <c r="AB51" s="316"/>
      <c r="AC51" s="316"/>
      <c r="AD51" s="316"/>
      <c r="AE51" s="316"/>
      <c r="AF51" s="316"/>
      <c r="AG51" s="316"/>
      <c r="AH51" s="316"/>
      <c r="AI51" s="69"/>
      <c r="AJ51" s="316"/>
      <c r="AK51" s="69"/>
      <c r="AL51" s="280"/>
    </row>
    <row r="52" spans="1:42">
      <c r="A52" s="93"/>
      <c r="B52" s="72">
        <v>49</v>
      </c>
      <c r="C52" s="72" t="s">
        <v>346</v>
      </c>
      <c r="D52" s="179" t="s">
        <v>347</v>
      </c>
      <c r="E52" s="228"/>
      <c r="F52" s="223" t="s">
        <v>25</v>
      </c>
      <c r="G52" s="202">
        <v>30</v>
      </c>
      <c r="H52" s="210" t="s">
        <v>344</v>
      </c>
      <c r="I52" s="211">
        <v>43050</v>
      </c>
      <c r="J52" s="211">
        <v>43051</v>
      </c>
      <c r="K52" s="176">
        <f t="shared" si="1"/>
        <v>1</v>
      </c>
      <c r="L52" s="223" t="s">
        <v>348</v>
      </c>
      <c r="M52" s="212">
        <v>3469549306</v>
      </c>
      <c r="N52" s="235">
        <v>6829</v>
      </c>
      <c r="O52" s="317"/>
      <c r="P52" s="317"/>
      <c r="Q52" s="318"/>
      <c r="R52" s="286"/>
      <c r="S52" s="301"/>
      <c r="X52" s="296"/>
      <c r="Y52" s="297"/>
      <c r="AA52" s="316"/>
      <c r="AB52" s="316"/>
      <c r="AC52" s="316"/>
      <c r="AD52" s="316"/>
      <c r="AE52" s="316"/>
      <c r="AF52" s="316"/>
      <c r="AG52" s="316"/>
      <c r="AH52" s="316"/>
      <c r="AI52" s="69"/>
      <c r="AJ52" s="316"/>
      <c r="AK52" s="69"/>
      <c r="AL52" s="286"/>
      <c r="AO52" s="319"/>
      <c r="AP52" s="280"/>
    </row>
    <row r="53" spans="1:42">
      <c r="A53" s="93"/>
      <c r="B53" s="72">
        <v>50</v>
      </c>
      <c r="C53" s="72" t="s">
        <v>349</v>
      </c>
      <c r="D53" s="72"/>
      <c r="E53" s="179" t="s">
        <v>213</v>
      </c>
      <c r="F53" s="223" t="s">
        <v>26</v>
      </c>
      <c r="G53" s="202">
        <v>25</v>
      </c>
      <c r="H53" s="210" t="s">
        <v>344</v>
      </c>
      <c r="I53" s="211">
        <v>43050</v>
      </c>
      <c r="J53" s="211">
        <v>43051</v>
      </c>
      <c r="K53" s="176">
        <f t="shared" si="1"/>
        <v>1</v>
      </c>
      <c r="L53" s="213" t="s">
        <v>350</v>
      </c>
      <c r="M53" s="212">
        <v>3555699115</v>
      </c>
      <c r="N53" s="235">
        <v>8711</v>
      </c>
      <c r="O53" s="317"/>
      <c r="P53" s="317"/>
      <c r="Q53" s="156"/>
      <c r="R53" s="286"/>
      <c r="S53" s="301"/>
      <c r="X53" s="296"/>
      <c r="Y53" s="297"/>
      <c r="AA53" s="316"/>
      <c r="AB53" s="316"/>
      <c r="AC53" s="316"/>
      <c r="AD53" s="316"/>
      <c r="AE53" s="316"/>
      <c r="AF53" s="316"/>
      <c r="AG53" s="316"/>
      <c r="AH53" s="316"/>
      <c r="AI53" s="69"/>
      <c r="AJ53" s="316"/>
      <c r="AK53" s="69"/>
      <c r="AL53" s="286"/>
      <c r="AO53" s="319"/>
      <c r="AP53" s="320"/>
    </row>
    <row r="54" spans="1:42">
      <c r="A54" s="93"/>
      <c r="B54" s="72">
        <v>51</v>
      </c>
      <c r="C54" s="72" t="s">
        <v>351</v>
      </c>
      <c r="D54" s="238" t="s">
        <v>191</v>
      </c>
      <c r="E54" s="228"/>
      <c r="F54" s="223" t="s">
        <v>26</v>
      </c>
      <c r="G54" s="202">
        <v>27</v>
      </c>
      <c r="H54" s="210" t="s">
        <v>344</v>
      </c>
      <c r="I54" s="211">
        <v>43047</v>
      </c>
      <c r="J54" s="211">
        <v>43048</v>
      </c>
      <c r="K54" s="176">
        <f t="shared" si="1"/>
        <v>1</v>
      </c>
      <c r="L54" s="223" t="s">
        <v>352</v>
      </c>
      <c r="M54" s="212">
        <v>3452858234</v>
      </c>
      <c r="N54" s="235">
        <v>3142</v>
      </c>
      <c r="O54" s="317"/>
      <c r="P54" s="317"/>
      <c r="Q54" s="156"/>
      <c r="R54" s="302"/>
      <c r="S54" s="301"/>
      <c r="X54" s="296"/>
      <c r="Y54" s="297"/>
      <c r="AA54" s="316"/>
      <c r="AB54" s="316"/>
      <c r="AC54" s="316"/>
      <c r="AD54" s="316"/>
      <c r="AE54" s="316"/>
      <c r="AF54" s="316"/>
      <c r="AG54" s="316"/>
      <c r="AH54" s="316"/>
      <c r="AI54" s="69"/>
      <c r="AJ54" s="316"/>
      <c r="AK54" s="69"/>
      <c r="AL54" s="286"/>
      <c r="AO54" s="280"/>
      <c r="AP54" s="280"/>
    </row>
    <row r="55" spans="1:42">
      <c r="A55" s="93"/>
      <c r="B55" s="72">
        <v>52</v>
      </c>
      <c r="C55" s="223" t="s">
        <v>353</v>
      </c>
      <c r="D55" s="179" t="s">
        <v>354</v>
      </c>
      <c r="E55" s="228"/>
      <c r="F55" s="223" t="s">
        <v>26</v>
      </c>
      <c r="G55" s="329">
        <v>80</v>
      </c>
      <c r="H55" s="210" t="s">
        <v>344</v>
      </c>
      <c r="I55" s="211">
        <v>43050</v>
      </c>
      <c r="J55" s="211">
        <v>43053</v>
      </c>
      <c r="K55" s="176">
        <f t="shared" si="1"/>
        <v>3</v>
      </c>
      <c r="L55" s="213" t="s">
        <v>355</v>
      </c>
      <c r="M55" s="212">
        <v>3129718167</v>
      </c>
      <c r="N55" s="235">
        <v>12212</v>
      </c>
      <c r="O55" s="317"/>
      <c r="P55" s="317"/>
      <c r="Q55" s="156"/>
      <c r="R55" s="286"/>
      <c r="S55" s="301"/>
      <c r="X55" s="296"/>
      <c r="Y55" s="297"/>
      <c r="AA55" s="316"/>
      <c r="AB55" s="316"/>
      <c r="AC55" s="316"/>
      <c r="AD55" s="316"/>
      <c r="AE55" s="316"/>
      <c r="AF55" s="316"/>
      <c r="AG55" s="316"/>
      <c r="AH55" s="316"/>
      <c r="AI55" s="69"/>
      <c r="AJ55" s="316"/>
      <c r="AK55" s="69"/>
      <c r="AL55" s="286"/>
      <c r="AO55" s="319"/>
      <c r="AP55" s="280"/>
    </row>
    <row r="56" spans="1:42">
      <c r="A56" s="93"/>
      <c r="B56" s="72">
        <v>53</v>
      </c>
      <c r="C56" s="266" t="s">
        <v>356</v>
      </c>
      <c r="D56" s="72"/>
      <c r="E56" s="179" t="s">
        <v>213</v>
      </c>
      <c r="F56" s="223" t="s">
        <v>26</v>
      </c>
      <c r="G56" s="329">
        <v>20</v>
      </c>
      <c r="H56" s="210" t="s">
        <v>344</v>
      </c>
      <c r="I56" s="211">
        <v>43051</v>
      </c>
      <c r="J56" s="211">
        <v>43053</v>
      </c>
      <c r="K56" s="176">
        <f t="shared" si="1"/>
        <v>2</v>
      </c>
      <c r="L56" s="212" t="s">
        <v>357</v>
      </c>
      <c r="M56" s="212">
        <v>3555110015</v>
      </c>
      <c r="N56" s="235">
        <v>8933</v>
      </c>
      <c r="O56" s="317"/>
      <c r="P56" s="317"/>
      <c r="Q56" s="156"/>
      <c r="R56" s="286"/>
      <c r="S56" s="301"/>
      <c r="X56" s="296"/>
      <c r="Y56" s="297"/>
      <c r="AA56" s="316"/>
      <c r="AB56" s="316"/>
      <c r="AC56" s="316"/>
      <c r="AD56" s="316"/>
      <c r="AE56" s="316"/>
      <c r="AF56" s="316"/>
      <c r="AG56" s="316"/>
      <c r="AH56" s="316"/>
      <c r="AI56" s="69"/>
      <c r="AJ56" s="316"/>
      <c r="AK56" s="69"/>
      <c r="AL56" s="286"/>
      <c r="AO56" s="319"/>
      <c r="AP56" s="280"/>
    </row>
    <row r="57" spans="1:42">
      <c r="B57" s="72">
        <v>54</v>
      </c>
      <c r="C57" s="223" t="s">
        <v>358</v>
      </c>
      <c r="D57" s="179" t="s">
        <v>191</v>
      </c>
      <c r="E57" s="228"/>
      <c r="F57" s="223" t="s">
        <v>25</v>
      </c>
      <c r="G57" s="329">
        <v>1</v>
      </c>
      <c r="H57" s="210" t="s">
        <v>344</v>
      </c>
      <c r="I57" s="211">
        <v>43052</v>
      </c>
      <c r="J57" s="211">
        <v>43054</v>
      </c>
      <c r="K57" s="176">
        <f t="shared" si="1"/>
        <v>2</v>
      </c>
      <c r="L57" s="223" t="s">
        <v>348</v>
      </c>
      <c r="M57" s="223"/>
      <c r="N57" s="235">
        <v>12861</v>
      </c>
      <c r="O57" s="317"/>
      <c r="P57" s="317"/>
      <c r="Q57" s="156"/>
      <c r="R57" s="286"/>
      <c r="S57" s="301"/>
      <c r="X57" s="296"/>
      <c r="Y57" s="297"/>
      <c r="AA57" s="316"/>
      <c r="AB57" s="316"/>
      <c r="AC57" s="316"/>
      <c r="AD57" s="316"/>
      <c r="AE57" s="316"/>
      <c r="AF57" s="316"/>
      <c r="AG57" s="316"/>
      <c r="AH57" s="316"/>
      <c r="AI57" s="69"/>
      <c r="AJ57" s="316"/>
      <c r="AK57" s="69"/>
      <c r="AL57" s="286"/>
      <c r="AO57" s="280"/>
      <c r="AP57" s="280"/>
    </row>
    <row r="58" spans="1:42">
      <c r="B58" s="72">
        <v>55</v>
      </c>
      <c r="C58" s="223" t="s">
        <v>359</v>
      </c>
      <c r="D58" s="267" t="s">
        <v>360</v>
      </c>
      <c r="E58" s="330"/>
      <c r="F58" s="223" t="s">
        <v>26</v>
      </c>
      <c r="G58" s="329">
        <v>41</v>
      </c>
      <c r="H58" s="210" t="s">
        <v>344</v>
      </c>
      <c r="I58" s="211">
        <v>43051</v>
      </c>
      <c r="J58" s="211">
        <v>43055</v>
      </c>
      <c r="K58" s="176">
        <f t="shared" si="1"/>
        <v>4</v>
      </c>
      <c r="L58" s="212" t="s">
        <v>361</v>
      </c>
      <c r="M58" s="212">
        <v>3555234172</v>
      </c>
      <c r="N58" s="235">
        <v>15735</v>
      </c>
      <c r="O58" s="317"/>
      <c r="P58" s="317"/>
      <c r="Q58" s="156"/>
      <c r="R58" s="321"/>
      <c r="S58" s="301"/>
      <c r="X58" s="296"/>
      <c r="Y58" s="297"/>
      <c r="AA58" s="316"/>
      <c r="AB58" s="316"/>
      <c r="AC58" s="316"/>
      <c r="AD58" s="316"/>
      <c r="AE58" s="316"/>
      <c r="AF58" s="316"/>
      <c r="AG58" s="316"/>
      <c r="AH58" s="316"/>
      <c r="AI58" s="69"/>
      <c r="AJ58" s="316"/>
      <c r="AK58" s="69"/>
      <c r="AL58" s="286"/>
      <c r="AO58" s="319"/>
      <c r="AP58" s="280"/>
    </row>
    <row r="59" spans="1:42">
      <c r="B59" s="72">
        <v>56</v>
      </c>
      <c r="C59" s="223" t="s">
        <v>362</v>
      </c>
      <c r="D59" s="238" t="s">
        <v>363</v>
      </c>
      <c r="E59" s="330"/>
      <c r="F59" s="223" t="s">
        <v>25</v>
      </c>
      <c r="G59" s="329">
        <v>0</v>
      </c>
      <c r="H59" s="223" t="s">
        <v>344</v>
      </c>
      <c r="I59" s="263">
        <v>43053</v>
      </c>
      <c r="J59" s="263">
        <v>43056</v>
      </c>
      <c r="K59" s="176">
        <f t="shared" si="1"/>
        <v>3</v>
      </c>
      <c r="L59" s="213" t="s">
        <v>364</v>
      </c>
      <c r="M59" s="213"/>
      <c r="N59" s="235">
        <v>9272</v>
      </c>
      <c r="O59" s="317"/>
      <c r="P59" s="317"/>
      <c r="Q59" s="156"/>
      <c r="R59" s="302"/>
      <c r="S59" s="301"/>
      <c r="X59" s="296"/>
      <c r="Y59" s="297"/>
      <c r="AA59" s="316"/>
      <c r="AB59" s="316"/>
      <c r="AC59" s="316"/>
      <c r="AD59" s="316"/>
      <c r="AE59" s="316"/>
      <c r="AF59" s="316"/>
      <c r="AG59" s="316"/>
      <c r="AH59" s="316"/>
      <c r="AI59" s="69"/>
      <c r="AJ59" s="316"/>
      <c r="AK59" s="69"/>
      <c r="AL59" s="286"/>
      <c r="AO59" s="319"/>
      <c r="AP59" s="280"/>
    </row>
    <row r="60" spans="1:42">
      <c r="B60" s="72">
        <v>57</v>
      </c>
      <c r="C60" s="72" t="s">
        <v>365</v>
      </c>
      <c r="D60" s="72"/>
      <c r="E60" s="331" t="s">
        <v>194</v>
      </c>
      <c r="F60" s="223" t="s">
        <v>25</v>
      </c>
      <c r="G60" s="329">
        <v>19</v>
      </c>
      <c r="H60" s="223" t="s">
        <v>344</v>
      </c>
      <c r="I60" s="263">
        <v>43053</v>
      </c>
      <c r="J60" s="263">
        <v>43056</v>
      </c>
      <c r="K60" s="176">
        <f t="shared" si="1"/>
        <v>3</v>
      </c>
      <c r="L60" s="269" t="s">
        <v>366</v>
      </c>
      <c r="M60" s="269">
        <v>3555185199</v>
      </c>
      <c r="N60" s="235">
        <v>30591</v>
      </c>
      <c r="O60" s="317"/>
      <c r="P60" s="317"/>
      <c r="Q60" s="156"/>
      <c r="R60" s="322"/>
      <c r="S60" s="301"/>
      <c r="X60" s="296"/>
      <c r="Y60" s="297"/>
      <c r="AA60" s="316"/>
      <c r="AB60" s="316"/>
      <c r="AC60" s="316"/>
      <c r="AD60" s="316"/>
      <c r="AE60" s="316"/>
      <c r="AF60" s="316"/>
      <c r="AG60" s="316"/>
      <c r="AH60" s="316"/>
      <c r="AI60" s="69"/>
      <c r="AJ60" s="316"/>
      <c r="AK60" s="69"/>
      <c r="AL60" s="286"/>
      <c r="AO60" s="319"/>
      <c r="AP60" s="280"/>
    </row>
    <row r="61" spans="1:42">
      <c r="B61" s="72">
        <v>58</v>
      </c>
      <c r="C61" s="72" t="s">
        <v>367</v>
      </c>
      <c r="D61" s="236" t="s">
        <v>190</v>
      </c>
      <c r="E61" s="228"/>
      <c r="F61" s="223" t="s">
        <v>26</v>
      </c>
      <c r="G61" s="202">
        <v>40</v>
      </c>
      <c r="H61" s="179" t="s">
        <v>344</v>
      </c>
      <c r="I61" s="214">
        <v>43054</v>
      </c>
      <c r="J61" s="214">
        <v>43057</v>
      </c>
      <c r="K61" s="176">
        <f t="shared" si="1"/>
        <v>3</v>
      </c>
      <c r="L61" s="72" t="s">
        <v>368</v>
      </c>
      <c r="M61" s="72">
        <v>3555358200</v>
      </c>
      <c r="N61" s="235">
        <v>12086</v>
      </c>
      <c r="O61" s="317"/>
      <c r="P61" s="317"/>
      <c r="Q61" s="156"/>
      <c r="R61" s="301"/>
      <c r="S61" s="301"/>
      <c r="X61" s="296"/>
      <c r="Y61" s="297"/>
      <c r="AA61" s="316"/>
      <c r="AB61" s="316"/>
      <c r="AC61" s="316"/>
      <c r="AD61" s="316"/>
      <c r="AE61" s="316"/>
      <c r="AF61" s="316"/>
      <c r="AG61" s="316"/>
      <c r="AH61" s="316"/>
      <c r="AI61" s="69"/>
      <c r="AJ61" s="316"/>
      <c r="AK61" s="69"/>
      <c r="AL61" s="286"/>
      <c r="AO61" s="323"/>
      <c r="AP61" s="280"/>
    </row>
    <row r="62" spans="1:42">
      <c r="B62" s="72">
        <v>59</v>
      </c>
      <c r="C62" s="223" t="s">
        <v>369</v>
      </c>
      <c r="D62" s="236" t="s">
        <v>215</v>
      </c>
      <c r="E62" s="228"/>
      <c r="F62" s="223" t="s">
        <v>25</v>
      </c>
      <c r="G62" s="202">
        <v>66</v>
      </c>
      <c r="H62" s="179" t="s">
        <v>344</v>
      </c>
      <c r="I62" s="214">
        <v>43049</v>
      </c>
      <c r="J62" s="214">
        <v>43057</v>
      </c>
      <c r="K62" s="176">
        <f t="shared" si="1"/>
        <v>8</v>
      </c>
      <c r="L62" s="212" t="s">
        <v>370</v>
      </c>
      <c r="M62" s="212">
        <v>3129703340</v>
      </c>
      <c r="N62" s="235">
        <v>24353</v>
      </c>
      <c r="O62" s="317"/>
      <c r="P62" s="317"/>
      <c r="Q62" s="156"/>
      <c r="R62" s="301"/>
      <c r="S62" s="301"/>
      <c r="X62" s="296"/>
      <c r="Y62" s="297"/>
      <c r="AA62" s="316"/>
      <c r="AB62" s="316"/>
      <c r="AC62" s="316"/>
      <c r="AD62" s="316"/>
      <c r="AE62" s="316"/>
      <c r="AF62" s="316"/>
      <c r="AG62" s="316"/>
      <c r="AH62" s="316"/>
      <c r="AI62" s="69"/>
      <c r="AJ62" s="316"/>
      <c r="AK62" s="69"/>
      <c r="AL62" s="286"/>
      <c r="AO62" s="320"/>
      <c r="AP62" s="280"/>
    </row>
    <row r="63" spans="1:42">
      <c r="B63" s="72">
        <v>60</v>
      </c>
      <c r="C63" s="72" t="s">
        <v>371</v>
      </c>
      <c r="D63" s="72"/>
      <c r="E63" s="179" t="s">
        <v>372</v>
      </c>
      <c r="F63" s="223" t="s">
        <v>26</v>
      </c>
      <c r="G63" s="202">
        <v>74</v>
      </c>
      <c r="H63" s="179" t="s">
        <v>344</v>
      </c>
      <c r="I63" s="214">
        <v>43056</v>
      </c>
      <c r="J63" s="214">
        <v>43057</v>
      </c>
      <c r="K63" s="176">
        <f t="shared" si="1"/>
        <v>1</v>
      </c>
      <c r="L63" s="269" t="s">
        <v>373</v>
      </c>
      <c r="M63" s="269">
        <v>3555227548</v>
      </c>
      <c r="N63" s="235">
        <v>16559</v>
      </c>
      <c r="O63" s="317"/>
      <c r="P63" s="317"/>
      <c r="Q63" s="156"/>
      <c r="R63" s="286"/>
      <c r="S63" s="301"/>
      <c r="X63" s="296"/>
      <c r="Y63" s="297"/>
      <c r="AA63" s="316"/>
      <c r="AB63" s="316"/>
      <c r="AC63" s="316"/>
      <c r="AD63" s="316"/>
      <c r="AE63" s="316"/>
      <c r="AF63" s="316"/>
      <c r="AG63" s="316"/>
      <c r="AH63" s="316"/>
      <c r="AI63" s="69"/>
      <c r="AJ63" s="316"/>
      <c r="AK63" s="69"/>
      <c r="AL63" s="286"/>
      <c r="AO63" s="169"/>
      <c r="AP63" s="280"/>
    </row>
    <row r="64" spans="1:42">
      <c r="B64" s="72">
        <v>61</v>
      </c>
      <c r="C64" s="223" t="s">
        <v>374</v>
      </c>
      <c r="D64" s="238" t="s">
        <v>375</v>
      </c>
      <c r="E64" s="239"/>
      <c r="F64" s="223" t="s">
        <v>25</v>
      </c>
      <c r="G64" s="202">
        <v>64</v>
      </c>
      <c r="H64" s="179" t="s">
        <v>344</v>
      </c>
      <c r="I64" s="214">
        <v>43040</v>
      </c>
      <c r="J64" s="214">
        <v>43045</v>
      </c>
      <c r="K64" s="176">
        <f t="shared" si="1"/>
        <v>5</v>
      </c>
      <c r="L64" s="269" t="s">
        <v>376</v>
      </c>
      <c r="M64" s="269">
        <v>3555139234</v>
      </c>
      <c r="N64" s="235">
        <v>28956</v>
      </c>
      <c r="O64" s="317"/>
      <c r="P64" s="317"/>
      <c r="Q64" s="156"/>
      <c r="R64" s="302"/>
      <c r="S64" s="301"/>
      <c r="X64" s="296"/>
      <c r="Y64" s="297"/>
      <c r="AA64" s="316"/>
      <c r="AB64" s="316"/>
      <c r="AC64" s="316"/>
      <c r="AD64" s="316"/>
      <c r="AE64" s="316"/>
      <c r="AF64" s="316"/>
      <c r="AG64" s="316"/>
      <c r="AH64" s="316"/>
      <c r="AI64" s="69"/>
      <c r="AJ64" s="316"/>
      <c r="AK64" s="69"/>
      <c r="AL64" s="286"/>
      <c r="AO64" s="319"/>
      <c r="AP64" s="280"/>
    </row>
    <row r="65" spans="2:42">
      <c r="B65" s="72">
        <v>62</v>
      </c>
      <c r="C65" s="223" t="s">
        <v>377</v>
      </c>
      <c r="D65" s="72"/>
      <c r="E65" s="179" t="s">
        <v>378</v>
      </c>
      <c r="F65" s="223" t="s">
        <v>26</v>
      </c>
      <c r="G65" s="202">
        <v>28</v>
      </c>
      <c r="H65" s="179" t="s">
        <v>344</v>
      </c>
      <c r="I65" s="214">
        <v>43056</v>
      </c>
      <c r="J65" s="214">
        <v>43057</v>
      </c>
      <c r="K65" s="176">
        <f t="shared" si="1"/>
        <v>1</v>
      </c>
      <c r="L65" s="269" t="s">
        <v>379</v>
      </c>
      <c r="M65" s="269">
        <v>3449493388</v>
      </c>
      <c r="N65" s="235">
        <v>8130</v>
      </c>
      <c r="O65" s="317"/>
      <c r="P65" s="317"/>
      <c r="Q65" s="156"/>
      <c r="R65" s="286"/>
      <c r="S65" s="301"/>
      <c r="X65" s="296"/>
      <c r="Y65" s="297"/>
      <c r="AA65" s="316"/>
      <c r="AB65" s="316"/>
      <c r="AC65" s="316"/>
      <c r="AD65" s="316"/>
      <c r="AE65" s="316"/>
      <c r="AF65" s="316"/>
      <c r="AG65" s="316"/>
      <c r="AH65" s="316"/>
      <c r="AI65" s="69"/>
      <c r="AJ65" s="316"/>
      <c r="AK65" s="69"/>
      <c r="AL65" s="286"/>
      <c r="AO65" s="169"/>
      <c r="AP65" s="280"/>
    </row>
    <row r="66" spans="2:42">
      <c r="B66" s="72">
        <v>63</v>
      </c>
      <c r="C66" s="72" t="s">
        <v>380</v>
      </c>
      <c r="D66" s="72"/>
      <c r="E66" s="271" t="s">
        <v>211</v>
      </c>
      <c r="F66" s="223" t="s">
        <v>25</v>
      </c>
      <c r="G66" s="270">
        <v>48</v>
      </c>
      <c r="H66" s="179" t="s">
        <v>344</v>
      </c>
      <c r="I66" s="214">
        <v>43055</v>
      </c>
      <c r="J66" s="214">
        <v>43058</v>
      </c>
      <c r="K66" s="176">
        <f t="shared" si="1"/>
        <v>3</v>
      </c>
      <c r="L66" s="213" t="s">
        <v>381</v>
      </c>
      <c r="M66" s="269">
        <v>3469548212</v>
      </c>
      <c r="N66" s="235">
        <v>39847</v>
      </c>
      <c r="O66" s="317"/>
      <c r="P66" s="317"/>
      <c r="Q66" s="156"/>
      <c r="R66" s="324"/>
      <c r="S66" s="301"/>
      <c r="X66" s="296"/>
      <c r="Y66" s="297"/>
      <c r="AA66" s="316"/>
      <c r="AB66" s="316"/>
      <c r="AC66" s="316"/>
      <c r="AD66" s="316"/>
      <c r="AE66" s="316"/>
      <c r="AF66" s="316"/>
      <c r="AG66" s="316"/>
      <c r="AH66" s="316"/>
      <c r="AI66" s="69"/>
      <c r="AJ66" s="316"/>
      <c r="AK66" s="69"/>
      <c r="AL66" s="286"/>
      <c r="AO66" s="319"/>
      <c r="AP66" s="280"/>
    </row>
    <row r="67" spans="2:42">
      <c r="B67" s="72">
        <v>64</v>
      </c>
      <c r="C67" s="72" t="s">
        <v>382</v>
      </c>
      <c r="D67" s="72"/>
      <c r="E67" s="179" t="s">
        <v>213</v>
      </c>
      <c r="F67" s="223" t="s">
        <v>26</v>
      </c>
      <c r="G67" s="202">
        <v>35</v>
      </c>
      <c r="H67" s="179" t="s">
        <v>344</v>
      </c>
      <c r="I67" s="214">
        <v>43058</v>
      </c>
      <c r="J67" s="214">
        <v>43059</v>
      </c>
      <c r="K67" s="176">
        <f t="shared" si="1"/>
        <v>1</v>
      </c>
      <c r="L67" s="213" t="s">
        <v>376</v>
      </c>
      <c r="M67" s="269">
        <v>3445801031</v>
      </c>
      <c r="N67" s="235">
        <v>8050</v>
      </c>
      <c r="O67" s="317"/>
      <c r="P67" s="317"/>
      <c r="Q67" s="156"/>
      <c r="R67" s="286"/>
      <c r="S67" s="301"/>
      <c r="X67" s="296"/>
      <c r="Y67" s="297"/>
      <c r="AA67" s="316"/>
      <c r="AB67" s="316"/>
      <c r="AC67" s="316"/>
      <c r="AD67" s="316"/>
      <c r="AE67" s="316"/>
      <c r="AF67" s="316"/>
      <c r="AG67" s="316"/>
      <c r="AH67" s="316"/>
      <c r="AI67" s="69"/>
      <c r="AJ67" s="316"/>
      <c r="AK67" s="69"/>
      <c r="AL67" s="286"/>
      <c r="AO67" s="319"/>
      <c r="AP67" s="280"/>
    </row>
    <row r="68" spans="2:42">
      <c r="B68" s="72">
        <v>65</v>
      </c>
      <c r="C68" s="223" t="s">
        <v>383</v>
      </c>
      <c r="D68" s="179" t="s">
        <v>190</v>
      </c>
      <c r="E68" s="272"/>
      <c r="F68" s="223" t="s">
        <v>26</v>
      </c>
      <c r="G68" s="202">
        <v>57</v>
      </c>
      <c r="H68" s="201" t="s">
        <v>344</v>
      </c>
      <c r="I68" s="203">
        <v>43058</v>
      </c>
      <c r="J68" s="203">
        <v>43059</v>
      </c>
      <c r="K68" s="176">
        <f t="shared" ref="K68:K87" si="2">J68-I68</f>
        <v>1</v>
      </c>
      <c r="L68" s="269" t="s">
        <v>381</v>
      </c>
      <c r="M68" s="269">
        <v>346625449</v>
      </c>
      <c r="N68" s="235">
        <v>7580</v>
      </c>
      <c r="O68" s="317"/>
      <c r="P68" s="317"/>
      <c r="Q68" s="155"/>
      <c r="R68" s="286"/>
      <c r="S68" s="301"/>
      <c r="X68" s="296"/>
      <c r="Y68" s="297"/>
      <c r="AA68" s="316"/>
      <c r="AB68" s="316"/>
      <c r="AC68" s="316"/>
      <c r="AD68" s="316"/>
      <c r="AE68" s="316"/>
      <c r="AF68" s="316"/>
      <c r="AG68" s="316"/>
      <c r="AH68" s="316"/>
      <c r="AI68" s="69"/>
      <c r="AJ68" s="316"/>
      <c r="AK68" s="69"/>
      <c r="AL68" s="325"/>
      <c r="AO68" s="169"/>
      <c r="AP68" s="280"/>
    </row>
    <row r="69" spans="2:42">
      <c r="B69" s="72">
        <v>66</v>
      </c>
      <c r="C69" s="223" t="s">
        <v>380</v>
      </c>
      <c r="D69" s="236" t="s">
        <v>384</v>
      </c>
      <c r="E69" s="272"/>
      <c r="F69" s="223" t="s">
        <v>25</v>
      </c>
      <c r="G69" s="202">
        <v>90</v>
      </c>
      <c r="H69" s="201" t="s">
        <v>344</v>
      </c>
      <c r="I69" s="203">
        <v>43051</v>
      </c>
      <c r="J69" s="203">
        <v>43059</v>
      </c>
      <c r="K69" s="176">
        <f t="shared" si="2"/>
        <v>8</v>
      </c>
      <c r="L69" s="213" t="s">
        <v>381</v>
      </c>
      <c r="M69" s="269">
        <v>346625449</v>
      </c>
      <c r="N69" s="235">
        <v>40000</v>
      </c>
      <c r="O69" s="317"/>
      <c r="P69" s="317"/>
      <c r="Q69" s="155"/>
      <c r="R69" s="301"/>
      <c r="S69" s="301"/>
      <c r="X69" s="296"/>
      <c r="Y69" s="297"/>
      <c r="AA69" s="316"/>
      <c r="AB69" s="316"/>
      <c r="AC69" s="316"/>
      <c r="AD69" s="316"/>
      <c r="AE69" s="316"/>
      <c r="AF69" s="316"/>
      <c r="AG69" s="316"/>
      <c r="AH69" s="316"/>
      <c r="AI69" s="69"/>
      <c r="AJ69" s="316"/>
      <c r="AK69" s="69"/>
      <c r="AL69" s="325"/>
      <c r="AO69" s="280"/>
      <c r="AP69" s="280"/>
    </row>
    <row r="70" spans="2:42">
      <c r="B70" s="72">
        <v>67</v>
      </c>
      <c r="C70" s="223" t="s">
        <v>385</v>
      </c>
      <c r="D70" s="72"/>
      <c r="E70" s="179" t="s">
        <v>211</v>
      </c>
      <c r="F70" s="223" t="s">
        <v>26</v>
      </c>
      <c r="G70" s="202">
        <v>48</v>
      </c>
      <c r="H70" s="201" t="s">
        <v>344</v>
      </c>
      <c r="I70" s="203">
        <v>43059</v>
      </c>
      <c r="J70" s="203">
        <v>43061</v>
      </c>
      <c r="K70" s="176">
        <f t="shared" si="2"/>
        <v>2</v>
      </c>
      <c r="L70" s="213" t="s">
        <v>381</v>
      </c>
      <c r="M70" s="269">
        <v>3155925546</v>
      </c>
      <c r="N70" s="235">
        <v>40000</v>
      </c>
      <c r="O70" s="317"/>
      <c r="P70" s="317"/>
      <c r="Q70" s="155"/>
      <c r="R70" s="286"/>
      <c r="S70" s="301"/>
      <c r="X70" s="296"/>
      <c r="Y70" s="297"/>
      <c r="AA70" s="316"/>
      <c r="AB70" s="316"/>
      <c r="AC70" s="316"/>
      <c r="AD70" s="316"/>
      <c r="AE70" s="316"/>
      <c r="AF70" s="316"/>
      <c r="AG70" s="316"/>
      <c r="AH70" s="316"/>
      <c r="AI70" s="69"/>
      <c r="AJ70" s="316"/>
      <c r="AK70" s="69"/>
      <c r="AL70" s="325"/>
      <c r="AO70" s="280"/>
      <c r="AP70" s="280"/>
    </row>
    <row r="71" spans="2:42">
      <c r="B71" s="72">
        <v>68</v>
      </c>
      <c r="C71" s="223" t="s">
        <v>356</v>
      </c>
      <c r="D71" s="72"/>
      <c r="E71" s="179" t="s">
        <v>213</v>
      </c>
      <c r="F71" s="223" t="s">
        <v>26</v>
      </c>
      <c r="G71" s="202">
        <v>20</v>
      </c>
      <c r="H71" s="210" t="s">
        <v>344</v>
      </c>
      <c r="I71" s="203">
        <v>43057</v>
      </c>
      <c r="J71" s="203">
        <v>43061</v>
      </c>
      <c r="K71" s="176">
        <f t="shared" si="2"/>
        <v>4</v>
      </c>
      <c r="L71" s="269" t="s">
        <v>357</v>
      </c>
      <c r="M71" s="269">
        <v>3555110015</v>
      </c>
      <c r="N71" s="235">
        <v>15067</v>
      </c>
      <c r="O71" s="317"/>
      <c r="P71" s="317"/>
      <c r="Q71" s="156"/>
      <c r="R71" s="286"/>
      <c r="S71" s="301"/>
      <c r="X71" s="296"/>
      <c r="Y71" s="297"/>
      <c r="AA71" s="316"/>
      <c r="AB71" s="316"/>
      <c r="AC71" s="316"/>
      <c r="AD71" s="316"/>
      <c r="AE71" s="316"/>
      <c r="AF71" s="316"/>
      <c r="AG71" s="316"/>
      <c r="AH71" s="316"/>
      <c r="AI71" s="69"/>
      <c r="AJ71" s="316"/>
      <c r="AK71" s="69"/>
      <c r="AL71" s="325"/>
      <c r="AO71" s="280"/>
      <c r="AP71" s="280"/>
    </row>
    <row r="72" spans="2:42">
      <c r="B72" s="72">
        <v>69</v>
      </c>
      <c r="C72" s="223" t="s">
        <v>386</v>
      </c>
      <c r="D72" s="179" t="s">
        <v>363</v>
      </c>
      <c r="E72" s="272"/>
      <c r="F72" s="223" t="s">
        <v>25</v>
      </c>
      <c r="G72" s="265">
        <v>0</v>
      </c>
      <c r="H72" s="201" t="s">
        <v>344</v>
      </c>
      <c r="I72" s="203">
        <v>43060</v>
      </c>
      <c r="J72" s="203">
        <v>43062</v>
      </c>
      <c r="K72" s="176">
        <f t="shared" si="2"/>
        <v>2</v>
      </c>
      <c r="L72" s="269" t="s">
        <v>357</v>
      </c>
      <c r="M72" s="269">
        <v>3555110015</v>
      </c>
      <c r="N72" s="235">
        <v>6465</v>
      </c>
      <c r="O72" s="317"/>
      <c r="P72" s="317"/>
      <c r="Q72" s="155"/>
      <c r="R72" s="286"/>
      <c r="S72" s="301"/>
      <c r="X72" s="296"/>
      <c r="Y72" s="297"/>
      <c r="AA72" s="316"/>
      <c r="AB72" s="316"/>
      <c r="AC72" s="316"/>
      <c r="AD72" s="316"/>
      <c r="AE72" s="316"/>
      <c r="AF72" s="316"/>
      <c r="AG72" s="316"/>
      <c r="AH72" s="316"/>
      <c r="AI72" s="69"/>
      <c r="AJ72" s="316"/>
      <c r="AK72" s="69"/>
      <c r="AL72" s="325"/>
      <c r="AO72" s="280"/>
      <c r="AP72" s="280"/>
    </row>
    <row r="73" spans="2:42">
      <c r="B73" s="72">
        <v>70</v>
      </c>
      <c r="C73" s="223" t="s">
        <v>387</v>
      </c>
      <c r="D73" s="72"/>
      <c r="E73" s="179" t="s">
        <v>213</v>
      </c>
      <c r="F73" s="223" t="s">
        <v>26</v>
      </c>
      <c r="G73" s="202">
        <v>25</v>
      </c>
      <c r="H73" s="223" t="s">
        <v>344</v>
      </c>
      <c r="I73" s="263">
        <v>43060</v>
      </c>
      <c r="J73" s="263">
        <v>43062</v>
      </c>
      <c r="K73" s="176">
        <f t="shared" si="2"/>
        <v>2</v>
      </c>
      <c r="L73" s="269" t="s">
        <v>388</v>
      </c>
      <c r="M73" s="269">
        <v>3155289527</v>
      </c>
      <c r="N73" s="235">
        <v>24000</v>
      </c>
      <c r="O73" s="317"/>
      <c r="P73" s="317"/>
      <c r="Q73" s="280"/>
      <c r="R73" s="286"/>
      <c r="S73" s="301"/>
      <c r="X73" s="296"/>
      <c r="Y73" s="297"/>
      <c r="AA73" s="316"/>
      <c r="AB73" s="316"/>
      <c r="AC73" s="316"/>
      <c r="AD73" s="316"/>
      <c r="AE73" s="316"/>
      <c r="AF73" s="316"/>
      <c r="AG73" s="316"/>
      <c r="AH73" s="316"/>
      <c r="AI73" s="69"/>
      <c r="AJ73" s="316"/>
      <c r="AK73" s="69"/>
      <c r="AL73" s="280"/>
      <c r="AO73" s="280"/>
      <c r="AP73" s="280"/>
    </row>
    <row r="74" spans="2:42">
      <c r="B74" s="72">
        <v>71</v>
      </c>
      <c r="C74" s="223" t="s">
        <v>389</v>
      </c>
      <c r="D74" s="72"/>
      <c r="E74" s="179" t="s">
        <v>213</v>
      </c>
      <c r="F74" s="223" t="s">
        <v>26</v>
      </c>
      <c r="G74" s="202">
        <v>32</v>
      </c>
      <c r="H74" s="201" t="s">
        <v>344</v>
      </c>
      <c r="I74" s="203">
        <v>43052</v>
      </c>
      <c r="J74" s="203">
        <v>43054</v>
      </c>
      <c r="K74" s="176">
        <f t="shared" si="2"/>
        <v>2</v>
      </c>
      <c r="L74" s="269" t="s">
        <v>390</v>
      </c>
      <c r="M74" s="269">
        <v>3468480030</v>
      </c>
      <c r="N74" s="235">
        <v>24000</v>
      </c>
      <c r="O74" s="317"/>
      <c r="P74" s="317"/>
      <c r="Q74" s="155"/>
      <c r="R74" s="286"/>
      <c r="S74" s="301"/>
      <c r="X74" s="296"/>
      <c r="Y74" s="297"/>
      <c r="AA74" s="316"/>
      <c r="AB74" s="316"/>
      <c r="AC74" s="316"/>
      <c r="AD74" s="316"/>
      <c r="AE74" s="316"/>
      <c r="AF74" s="316"/>
      <c r="AG74" s="316"/>
      <c r="AH74" s="316"/>
      <c r="AI74" s="69"/>
      <c r="AJ74" s="316"/>
      <c r="AK74" s="69"/>
      <c r="AL74" s="325"/>
      <c r="AO74" s="311"/>
      <c r="AP74" s="280"/>
    </row>
    <row r="75" spans="2:42">
      <c r="B75" s="72">
        <v>72</v>
      </c>
      <c r="C75" s="223" t="s">
        <v>391</v>
      </c>
      <c r="D75" s="72"/>
      <c r="E75" s="179" t="s">
        <v>213</v>
      </c>
      <c r="F75" s="201" t="s">
        <v>26</v>
      </c>
      <c r="G75" s="202">
        <v>32</v>
      </c>
      <c r="H75" s="201" t="s">
        <v>344</v>
      </c>
      <c r="I75" s="203">
        <v>43063</v>
      </c>
      <c r="J75" s="203">
        <v>43064</v>
      </c>
      <c r="K75" s="176">
        <f t="shared" si="2"/>
        <v>1</v>
      </c>
      <c r="L75" s="269" t="s">
        <v>376</v>
      </c>
      <c r="M75" s="269">
        <v>3453231520</v>
      </c>
      <c r="N75" s="235">
        <v>12000</v>
      </c>
      <c r="O75" s="317"/>
      <c r="P75" s="317"/>
      <c r="Q75" s="155"/>
      <c r="R75" s="286"/>
      <c r="S75" s="301"/>
      <c r="X75" s="296"/>
      <c r="Y75" s="297"/>
      <c r="AA75" s="316"/>
      <c r="AB75" s="316"/>
      <c r="AC75" s="316"/>
      <c r="AD75" s="316"/>
      <c r="AE75" s="316"/>
      <c r="AF75" s="316"/>
      <c r="AG75" s="316"/>
      <c r="AH75" s="316"/>
      <c r="AI75" s="69"/>
      <c r="AJ75" s="316"/>
      <c r="AK75" s="69"/>
      <c r="AL75" s="325"/>
      <c r="AO75" s="311"/>
      <c r="AP75" s="280"/>
    </row>
    <row r="76" spans="2:42">
      <c r="B76" s="72">
        <v>73</v>
      </c>
      <c r="C76" s="223" t="s">
        <v>392</v>
      </c>
      <c r="D76" s="72"/>
      <c r="E76" s="179" t="s">
        <v>213</v>
      </c>
      <c r="F76" s="201" t="s">
        <v>26</v>
      </c>
      <c r="G76" s="202">
        <v>22</v>
      </c>
      <c r="H76" s="201" t="s">
        <v>344</v>
      </c>
      <c r="I76" s="203">
        <v>43064</v>
      </c>
      <c r="J76" s="203">
        <v>43065</v>
      </c>
      <c r="K76" s="176">
        <f t="shared" si="2"/>
        <v>1</v>
      </c>
      <c r="L76" s="223"/>
      <c r="M76" s="223"/>
      <c r="N76" s="235">
        <v>7844</v>
      </c>
      <c r="O76" s="317"/>
      <c r="P76" s="317"/>
      <c r="Q76" s="155"/>
      <c r="R76" s="286"/>
      <c r="S76" s="301"/>
      <c r="X76" s="296"/>
      <c r="Y76" s="297"/>
      <c r="AA76" s="316"/>
      <c r="AB76" s="316"/>
      <c r="AC76" s="316"/>
      <c r="AD76" s="316"/>
      <c r="AE76" s="316"/>
      <c r="AF76" s="316"/>
      <c r="AG76" s="316"/>
      <c r="AH76" s="316"/>
      <c r="AI76" s="69"/>
      <c r="AJ76" s="316"/>
      <c r="AK76" s="69"/>
      <c r="AL76" s="325"/>
      <c r="AO76" s="311"/>
      <c r="AP76" s="280"/>
    </row>
    <row r="77" spans="2:42">
      <c r="B77" s="72">
        <v>74</v>
      </c>
      <c r="C77" s="223" t="s">
        <v>393</v>
      </c>
      <c r="D77" s="72"/>
      <c r="E77" s="179" t="s">
        <v>213</v>
      </c>
      <c r="F77" s="201" t="s">
        <v>26</v>
      </c>
      <c r="G77" s="202">
        <v>19</v>
      </c>
      <c r="H77" s="201" t="s">
        <v>344</v>
      </c>
      <c r="I77" s="203">
        <v>43063</v>
      </c>
      <c r="J77" s="203">
        <v>43064</v>
      </c>
      <c r="K77" s="176">
        <f t="shared" si="2"/>
        <v>1</v>
      </c>
      <c r="L77" s="269" t="s">
        <v>381</v>
      </c>
      <c r="M77" s="269">
        <v>3469239289</v>
      </c>
      <c r="N77" s="235">
        <v>10789</v>
      </c>
      <c r="O77" s="317"/>
      <c r="P77" s="317"/>
      <c r="Q77" s="155"/>
      <c r="R77" s="286"/>
      <c r="S77" s="301"/>
      <c r="X77" s="296"/>
      <c r="Y77" s="297"/>
      <c r="AA77" s="316"/>
      <c r="AB77" s="316"/>
      <c r="AC77" s="316"/>
      <c r="AD77" s="316"/>
      <c r="AE77" s="316"/>
      <c r="AF77" s="316"/>
      <c r="AG77" s="316"/>
      <c r="AH77" s="316"/>
      <c r="AI77" s="69"/>
      <c r="AJ77" s="316"/>
      <c r="AK77" s="69"/>
      <c r="AL77" s="325"/>
      <c r="AO77" s="169"/>
      <c r="AP77" s="280"/>
    </row>
    <row r="78" spans="2:42">
      <c r="B78" s="72">
        <v>75</v>
      </c>
      <c r="C78" s="72" t="s">
        <v>394</v>
      </c>
      <c r="D78" s="72"/>
      <c r="E78" s="179" t="s">
        <v>213</v>
      </c>
      <c r="F78" s="215" t="s">
        <v>26</v>
      </c>
      <c r="G78" s="72">
        <v>20</v>
      </c>
      <c r="H78" s="201" t="s">
        <v>344</v>
      </c>
      <c r="I78" s="203">
        <v>43068</v>
      </c>
      <c r="J78" s="203">
        <v>43069</v>
      </c>
      <c r="K78" s="176">
        <f t="shared" si="2"/>
        <v>1</v>
      </c>
      <c r="L78" s="269" t="s">
        <v>395</v>
      </c>
      <c r="M78" s="269">
        <v>35551448336</v>
      </c>
      <c r="N78" s="235">
        <v>6434</v>
      </c>
      <c r="O78" s="317"/>
      <c r="P78" s="317"/>
      <c r="Q78" s="155"/>
      <c r="R78" s="286"/>
      <c r="S78" s="301"/>
      <c r="X78" s="296"/>
      <c r="Y78" s="297"/>
      <c r="AA78" s="316"/>
      <c r="AB78" s="316"/>
      <c r="AC78" s="316"/>
      <c r="AD78" s="316"/>
      <c r="AE78" s="316"/>
      <c r="AF78" s="316"/>
      <c r="AG78" s="316"/>
      <c r="AH78" s="316"/>
      <c r="AI78" s="69"/>
      <c r="AJ78" s="316"/>
      <c r="AK78" s="69"/>
      <c r="AL78" s="325"/>
      <c r="AO78" s="311"/>
      <c r="AP78" s="280"/>
    </row>
    <row r="79" spans="2:42">
      <c r="B79" s="72">
        <v>76</v>
      </c>
      <c r="C79" s="72" t="s">
        <v>396</v>
      </c>
      <c r="D79" s="179" t="s">
        <v>397</v>
      </c>
      <c r="E79" s="272"/>
      <c r="F79" s="201" t="s">
        <v>26</v>
      </c>
      <c r="G79" s="265">
        <v>73</v>
      </c>
      <c r="H79" s="201" t="s">
        <v>344</v>
      </c>
      <c r="I79" s="203">
        <v>43059</v>
      </c>
      <c r="J79" s="203">
        <v>43065</v>
      </c>
      <c r="K79" s="176">
        <f t="shared" si="2"/>
        <v>6</v>
      </c>
      <c r="L79" s="269" t="s">
        <v>398</v>
      </c>
      <c r="M79" s="269">
        <v>3467717525</v>
      </c>
      <c r="N79" s="235">
        <v>40000</v>
      </c>
      <c r="O79" s="317"/>
      <c r="P79" s="317"/>
      <c r="Q79" s="155"/>
      <c r="R79" s="286"/>
      <c r="S79" s="301"/>
      <c r="X79" s="296"/>
      <c r="Y79" s="297"/>
      <c r="AA79" s="316"/>
      <c r="AB79" s="316"/>
      <c r="AC79" s="299"/>
      <c r="AD79" s="316"/>
      <c r="AE79" s="316"/>
      <c r="AF79" s="316"/>
      <c r="AG79" s="316"/>
      <c r="AH79" s="316"/>
      <c r="AI79" s="69"/>
      <c r="AJ79" s="316"/>
      <c r="AK79" s="69"/>
      <c r="AL79" s="325"/>
      <c r="AO79" s="311"/>
      <c r="AP79" s="280"/>
    </row>
    <row r="80" spans="2:42">
      <c r="B80" s="72">
        <v>77</v>
      </c>
      <c r="C80" s="223" t="s">
        <v>399</v>
      </c>
      <c r="D80" s="179" t="s">
        <v>190</v>
      </c>
      <c r="E80" s="273"/>
      <c r="F80" s="201" t="s">
        <v>26</v>
      </c>
      <c r="G80" s="202">
        <v>28</v>
      </c>
      <c r="H80" s="201" t="s">
        <v>344</v>
      </c>
      <c r="I80" s="203">
        <v>43065</v>
      </c>
      <c r="J80" s="203">
        <v>43066</v>
      </c>
      <c r="K80" s="176">
        <f t="shared" si="2"/>
        <v>1</v>
      </c>
      <c r="L80" s="269" t="s">
        <v>400</v>
      </c>
      <c r="M80" s="223">
        <v>3452841637</v>
      </c>
      <c r="N80" s="235">
        <v>6075</v>
      </c>
      <c r="O80" s="317"/>
      <c r="P80" s="317"/>
      <c r="Q80" s="155"/>
      <c r="R80" s="286"/>
      <c r="S80" s="301"/>
      <c r="X80" s="296"/>
      <c r="Y80" s="297"/>
      <c r="AA80" s="316"/>
      <c r="AB80" s="316"/>
      <c r="AC80" s="316"/>
      <c r="AD80" s="316"/>
      <c r="AE80" s="316"/>
      <c r="AF80" s="316"/>
      <c r="AG80" s="316"/>
      <c r="AH80" s="316"/>
      <c r="AI80" s="69"/>
      <c r="AJ80" s="316"/>
      <c r="AK80" s="69"/>
      <c r="AL80" s="325"/>
      <c r="AO80" s="311"/>
      <c r="AP80" s="280"/>
    </row>
    <row r="81" spans="2:42">
      <c r="B81" s="72">
        <v>78</v>
      </c>
      <c r="C81" s="223" t="s">
        <v>401</v>
      </c>
      <c r="D81" s="72"/>
      <c r="E81" s="179" t="s">
        <v>213</v>
      </c>
      <c r="F81" s="201" t="s">
        <v>26</v>
      </c>
      <c r="G81" s="202">
        <v>28</v>
      </c>
      <c r="H81" s="201" t="s">
        <v>344</v>
      </c>
      <c r="I81" s="203">
        <v>43065</v>
      </c>
      <c r="J81" s="203">
        <v>43066</v>
      </c>
      <c r="K81" s="176">
        <f t="shared" si="2"/>
        <v>1</v>
      </c>
      <c r="L81" s="269" t="s">
        <v>402</v>
      </c>
      <c r="M81" s="269">
        <v>3435179469</v>
      </c>
      <c r="N81" s="235">
        <v>10223</v>
      </c>
      <c r="O81" s="317"/>
      <c r="P81" s="317"/>
      <c r="Q81" s="155"/>
      <c r="R81" s="286"/>
      <c r="S81" s="301"/>
      <c r="X81" s="296"/>
      <c r="Y81" s="297"/>
      <c r="AA81" s="316"/>
      <c r="AB81" s="316"/>
      <c r="AC81" s="316"/>
      <c r="AD81" s="316"/>
      <c r="AE81" s="316"/>
      <c r="AF81" s="316"/>
      <c r="AG81" s="316"/>
      <c r="AH81" s="316"/>
      <c r="AI81" s="69"/>
      <c r="AJ81" s="316"/>
      <c r="AK81" s="69"/>
      <c r="AL81" s="325"/>
      <c r="AO81" s="311"/>
      <c r="AP81" s="280"/>
    </row>
    <row r="82" spans="2:42">
      <c r="B82" s="72">
        <v>79</v>
      </c>
      <c r="C82" s="223" t="s">
        <v>403</v>
      </c>
      <c r="D82" s="72"/>
      <c r="E82" s="179" t="s">
        <v>238</v>
      </c>
      <c r="F82" s="201" t="s">
        <v>26</v>
      </c>
      <c r="G82" s="202">
        <v>88</v>
      </c>
      <c r="H82" s="201" t="s">
        <v>344</v>
      </c>
      <c r="I82" s="203">
        <v>43062</v>
      </c>
      <c r="J82" s="203">
        <v>43065</v>
      </c>
      <c r="K82" s="176">
        <f t="shared" si="2"/>
        <v>3</v>
      </c>
      <c r="L82" s="269" t="s">
        <v>379</v>
      </c>
      <c r="M82" s="269">
        <v>3555200768</v>
      </c>
      <c r="N82" s="235">
        <v>38520</v>
      </c>
      <c r="O82" s="317"/>
      <c r="P82" s="317"/>
      <c r="Q82" s="155"/>
      <c r="R82" s="286"/>
      <c r="S82" s="301"/>
      <c r="X82" s="296"/>
      <c r="Y82" s="297"/>
      <c r="AA82" s="316"/>
      <c r="AB82" s="316"/>
      <c r="AC82" s="316"/>
      <c r="AD82" s="316"/>
      <c r="AE82" s="316"/>
      <c r="AF82" s="316"/>
      <c r="AG82" s="316"/>
      <c r="AH82" s="316"/>
      <c r="AI82" s="69"/>
      <c r="AJ82" s="316"/>
      <c r="AK82" s="69"/>
      <c r="AL82" s="325"/>
      <c r="AO82" s="169"/>
      <c r="AP82" s="280"/>
    </row>
    <row r="83" spans="2:42">
      <c r="B83" s="72">
        <v>80</v>
      </c>
      <c r="C83" s="223" t="s">
        <v>404</v>
      </c>
      <c r="D83" s="72"/>
      <c r="E83" s="179" t="s">
        <v>405</v>
      </c>
      <c r="F83" s="201" t="s">
        <v>26</v>
      </c>
      <c r="G83" s="202">
        <v>23</v>
      </c>
      <c r="H83" s="201" t="s">
        <v>344</v>
      </c>
      <c r="I83" s="203">
        <v>43067</v>
      </c>
      <c r="J83" s="203">
        <v>43068</v>
      </c>
      <c r="K83" s="176">
        <f t="shared" si="2"/>
        <v>1</v>
      </c>
      <c r="L83" s="269" t="s">
        <v>406</v>
      </c>
      <c r="M83" s="269">
        <v>3078055539</v>
      </c>
      <c r="N83" s="235">
        <v>4828</v>
      </c>
      <c r="O83" s="317"/>
      <c r="P83" s="317"/>
      <c r="Q83" s="155"/>
      <c r="R83" s="286"/>
      <c r="S83" s="301"/>
      <c r="X83" s="296"/>
      <c r="Y83" s="297"/>
      <c r="AA83" s="316"/>
      <c r="AB83" s="316"/>
      <c r="AC83" s="316"/>
      <c r="AD83" s="316"/>
      <c r="AE83" s="316"/>
      <c r="AF83" s="316"/>
      <c r="AG83" s="316"/>
      <c r="AH83" s="316"/>
      <c r="AI83" s="69"/>
      <c r="AJ83" s="316"/>
      <c r="AK83" s="69"/>
      <c r="AL83" s="325"/>
      <c r="AO83" s="311"/>
      <c r="AP83" s="280"/>
    </row>
    <row r="84" spans="2:42">
      <c r="B84" s="72">
        <v>81</v>
      </c>
      <c r="C84" s="72" t="s">
        <v>407</v>
      </c>
      <c r="D84" s="179" t="s">
        <v>190</v>
      </c>
      <c r="E84" s="272"/>
      <c r="F84" s="223" t="s">
        <v>26</v>
      </c>
      <c r="G84" s="202">
        <v>42</v>
      </c>
      <c r="H84" s="201" t="s">
        <v>344</v>
      </c>
      <c r="I84" s="203">
        <v>43066</v>
      </c>
      <c r="J84" s="203">
        <v>43067</v>
      </c>
      <c r="K84" s="176">
        <f t="shared" si="2"/>
        <v>1</v>
      </c>
      <c r="L84" s="269" t="s">
        <v>408</v>
      </c>
      <c r="M84" s="269">
        <v>3129700507</v>
      </c>
      <c r="N84" s="235">
        <v>4057</v>
      </c>
      <c r="O84" s="317"/>
      <c r="P84" s="317"/>
      <c r="Q84" s="155"/>
      <c r="R84" s="286"/>
      <c r="S84" s="301"/>
      <c r="X84" s="296"/>
      <c r="Y84" s="297"/>
      <c r="AA84" s="316"/>
      <c r="AB84" s="316"/>
      <c r="AC84" s="316"/>
      <c r="AD84" s="316"/>
      <c r="AE84" s="316"/>
      <c r="AF84" s="316"/>
      <c r="AG84" s="316"/>
      <c r="AH84" s="316"/>
      <c r="AI84" s="69"/>
      <c r="AJ84" s="316"/>
      <c r="AK84" s="69"/>
      <c r="AL84" s="325"/>
      <c r="AO84" s="311"/>
      <c r="AP84" s="280"/>
    </row>
    <row r="85" spans="2:42">
      <c r="B85" s="72">
        <v>82</v>
      </c>
      <c r="C85" s="223" t="s">
        <v>409</v>
      </c>
      <c r="D85" s="179" t="s">
        <v>410</v>
      </c>
      <c r="E85" s="272"/>
      <c r="F85" s="223" t="s">
        <v>25</v>
      </c>
      <c r="G85" s="265">
        <v>1</v>
      </c>
      <c r="H85" s="201" t="s">
        <v>344</v>
      </c>
      <c r="I85" s="203">
        <v>43067</v>
      </c>
      <c r="J85" s="203">
        <v>43069</v>
      </c>
      <c r="K85" s="176">
        <f t="shared" si="2"/>
        <v>2</v>
      </c>
      <c r="L85" s="269" t="s">
        <v>370</v>
      </c>
      <c r="M85" s="269">
        <v>3004553289</v>
      </c>
      <c r="N85" s="235">
        <v>6338</v>
      </c>
      <c r="O85" s="317"/>
      <c r="P85" s="317"/>
      <c r="Q85" s="155"/>
      <c r="R85" s="286"/>
      <c r="S85" s="301"/>
      <c r="X85" s="296"/>
      <c r="Y85" s="297"/>
      <c r="AA85" s="316"/>
      <c r="AB85" s="316"/>
      <c r="AC85" s="316"/>
      <c r="AD85" s="316"/>
      <c r="AE85" s="316"/>
      <c r="AF85" s="316"/>
      <c r="AG85" s="316"/>
      <c r="AH85" s="316"/>
      <c r="AI85" s="69"/>
      <c r="AJ85" s="316"/>
      <c r="AK85" s="69"/>
      <c r="AL85" s="325"/>
      <c r="AO85" s="169"/>
      <c r="AP85" s="280"/>
    </row>
    <row r="86" spans="2:42">
      <c r="B86" s="72">
        <v>83</v>
      </c>
      <c r="C86" s="72" t="s">
        <v>411</v>
      </c>
      <c r="D86" s="72"/>
      <c r="E86" s="179" t="s">
        <v>213</v>
      </c>
      <c r="F86" s="72" t="s">
        <v>26</v>
      </c>
      <c r="G86" s="72">
        <v>25</v>
      </c>
      <c r="H86" s="201" t="s">
        <v>344</v>
      </c>
      <c r="I86" s="203">
        <v>43068</v>
      </c>
      <c r="J86" s="203">
        <v>43069</v>
      </c>
      <c r="K86" s="176">
        <f t="shared" si="2"/>
        <v>1</v>
      </c>
      <c r="L86" s="269" t="s">
        <v>412</v>
      </c>
      <c r="M86" s="269">
        <v>3469549007</v>
      </c>
      <c r="N86" s="235">
        <v>12000</v>
      </c>
      <c r="O86" s="317"/>
      <c r="P86" s="317"/>
      <c r="Q86" s="155"/>
      <c r="R86" s="286"/>
      <c r="S86" s="301"/>
      <c r="X86" s="296"/>
      <c r="Y86" s="297"/>
      <c r="AA86" s="316"/>
      <c r="AB86" s="316"/>
      <c r="AC86" s="316"/>
      <c r="AD86" s="316"/>
      <c r="AE86" s="316"/>
      <c r="AF86" s="316"/>
      <c r="AG86" s="316"/>
      <c r="AH86" s="316"/>
      <c r="AI86" s="69"/>
      <c r="AJ86" s="316"/>
      <c r="AK86" s="69"/>
      <c r="AL86" s="325"/>
      <c r="AO86" s="311"/>
      <c r="AP86" s="280"/>
    </row>
    <row r="87" spans="2:42">
      <c r="B87" s="72">
        <v>84</v>
      </c>
      <c r="C87" s="223" t="s">
        <v>413</v>
      </c>
      <c r="D87" s="227" t="s">
        <v>414</v>
      </c>
      <c r="E87" s="272"/>
      <c r="F87" s="201" t="s">
        <v>26</v>
      </c>
      <c r="G87" s="202">
        <v>16</v>
      </c>
      <c r="H87" s="201" t="s">
        <v>253</v>
      </c>
      <c r="I87" s="203">
        <v>43057</v>
      </c>
      <c r="J87" s="203">
        <v>43060</v>
      </c>
      <c r="K87" s="176">
        <f t="shared" si="2"/>
        <v>3</v>
      </c>
      <c r="L87" s="269" t="s">
        <v>415</v>
      </c>
      <c r="M87" s="269">
        <v>3555146250</v>
      </c>
      <c r="N87" s="235">
        <v>7156</v>
      </c>
      <c r="O87" s="317"/>
      <c r="P87" s="317"/>
      <c r="Q87" s="155"/>
      <c r="R87" s="287"/>
      <c r="S87" s="301"/>
      <c r="X87" s="296"/>
      <c r="Y87" s="297"/>
      <c r="AA87" s="316"/>
      <c r="AB87" s="316"/>
      <c r="AC87" s="316"/>
      <c r="AD87" s="316"/>
      <c r="AE87" s="316"/>
      <c r="AF87" s="316"/>
      <c r="AG87" s="316"/>
      <c r="AH87" s="316"/>
      <c r="AI87" s="69"/>
      <c r="AJ87" s="316"/>
      <c r="AK87" s="69"/>
      <c r="AL87" s="325"/>
      <c r="AO87" s="311"/>
      <c r="AP87" s="280"/>
    </row>
    <row r="88" spans="2:42">
      <c r="B88" s="72">
        <v>85</v>
      </c>
      <c r="C88" s="232" t="s">
        <v>416</v>
      </c>
      <c r="D88" s="179" t="s">
        <v>417</v>
      </c>
      <c r="E88" s="274"/>
      <c r="F88" s="232" t="s">
        <v>25</v>
      </c>
      <c r="G88" s="72">
        <v>86</v>
      </c>
      <c r="H88" s="201" t="s">
        <v>253</v>
      </c>
      <c r="I88" s="203">
        <v>43066</v>
      </c>
      <c r="J88" s="203">
        <v>43069</v>
      </c>
      <c r="K88" s="176">
        <v>3</v>
      </c>
      <c r="L88" s="223" t="s">
        <v>348</v>
      </c>
      <c r="M88" s="223">
        <v>3145157661</v>
      </c>
      <c r="N88" s="235">
        <v>5251</v>
      </c>
      <c r="O88" s="317"/>
      <c r="P88" s="317"/>
      <c r="Q88" s="155"/>
      <c r="R88" s="286"/>
      <c r="S88" s="301"/>
      <c r="X88" s="296"/>
      <c r="Y88" s="297"/>
      <c r="AA88" s="316"/>
      <c r="AB88" s="316"/>
      <c r="AC88" s="316"/>
      <c r="AD88" s="316"/>
      <c r="AE88" s="316"/>
      <c r="AF88" s="316"/>
      <c r="AG88" s="316"/>
      <c r="AH88" s="316"/>
      <c r="AI88" s="69"/>
      <c r="AJ88" s="316"/>
      <c r="AK88" s="69"/>
      <c r="AL88" s="325"/>
      <c r="AO88" s="311"/>
      <c r="AP88" s="280"/>
    </row>
    <row r="89" spans="2:42">
      <c r="B89" s="72">
        <v>86</v>
      </c>
      <c r="C89" s="72" t="s">
        <v>418</v>
      </c>
      <c r="D89" s="72"/>
      <c r="E89" s="179" t="s">
        <v>213</v>
      </c>
      <c r="F89" s="232" t="s">
        <v>26</v>
      </c>
      <c r="G89" s="72">
        <v>28</v>
      </c>
      <c r="H89" s="223" t="s">
        <v>253</v>
      </c>
      <c r="I89" s="263">
        <v>43061</v>
      </c>
      <c r="J89" s="263">
        <v>43068</v>
      </c>
      <c r="K89" s="176">
        <v>7</v>
      </c>
      <c r="L89" s="223" t="s">
        <v>420</v>
      </c>
      <c r="M89" s="223">
        <v>3469236534</v>
      </c>
      <c r="N89" s="235">
        <v>8218</v>
      </c>
      <c r="O89" s="317"/>
      <c r="P89" s="317"/>
      <c r="Q89" s="280"/>
      <c r="R89" s="286"/>
      <c r="S89" s="301"/>
      <c r="X89" s="296"/>
      <c r="Y89" s="297"/>
      <c r="AA89" s="316"/>
      <c r="AB89" s="316"/>
      <c r="AC89" s="316"/>
      <c r="AD89" s="316"/>
      <c r="AE89" s="316"/>
      <c r="AF89" s="316"/>
      <c r="AG89" s="316"/>
      <c r="AH89" s="316"/>
      <c r="AI89" s="69"/>
      <c r="AJ89" s="316"/>
      <c r="AK89" s="69"/>
      <c r="AL89" s="280"/>
      <c r="AO89" s="311"/>
      <c r="AP89" s="280"/>
    </row>
    <row r="90" spans="2:42">
      <c r="B90" s="72">
        <v>87</v>
      </c>
      <c r="C90" s="72" t="s">
        <v>421</v>
      </c>
      <c r="D90" s="72"/>
      <c r="E90" s="223" t="s">
        <v>193</v>
      </c>
      <c r="F90" s="237" t="s">
        <v>26</v>
      </c>
      <c r="G90" s="72">
        <v>15</v>
      </c>
      <c r="H90" s="207" t="s">
        <v>313</v>
      </c>
      <c r="I90" s="208">
        <v>43060</v>
      </c>
      <c r="J90" s="208">
        <v>43066</v>
      </c>
      <c r="K90" s="176">
        <f>J90-I90</f>
        <v>6</v>
      </c>
      <c r="L90" s="223" t="s">
        <v>423</v>
      </c>
      <c r="M90" s="275" t="s">
        <v>422</v>
      </c>
      <c r="N90" s="235">
        <v>5916</v>
      </c>
      <c r="O90" s="317"/>
      <c r="P90" s="317"/>
      <c r="Q90" s="326"/>
      <c r="R90" s="280"/>
      <c r="S90" s="301"/>
      <c r="X90" s="296"/>
      <c r="Y90" s="297"/>
      <c r="AA90" s="316"/>
      <c r="AB90" s="316"/>
      <c r="AC90" s="316"/>
      <c r="AD90" s="316"/>
      <c r="AE90" s="316"/>
      <c r="AF90" s="316"/>
      <c r="AG90" s="316"/>
      <c r="AH90" s="316"/>
      <c r="AI90" s="69"/>
      <c r="AJ90" s="316"/>
      <c r="AK90" s="69"/>
      <c r="AL90" s="326"/>
      <c r="AO90" s="311"/>
      <c r="AP90" s="280"/>
    </row>
    <row r="91" spans="2:42">
      <c r="B91" s="72">
        <v>88</v>
      </c>
      <c r="C91" s="72" t="s">
        <v>424</v>
      </c>
      <c r="D91" s="72"/>
      <c r="E91" s="179" t="s">
        <v>213</v>
      </c>
      <c r="F91" s="237" t="s">
        <v>26</v>
      </c>
      <c r="G91" s="72">
        <v>35</v>
      </c>
      <c r="H91" s="207" t="s">
        <v>313</v>
      </c>
      <c r="I91" s="208">
        <v>43054</v>
      </c>
      <c r="J91" s="208">
        <v>43057</v>
      </c>
      <c r="K91" s="176">
        <f>J91-I91</f>
        <v>3</v>
      </c>
      <c r="L91" s="223" t="s">
        <v>348</v>
      </c>
      <c r="M91" s="275" t="s">
        <v>425</v>
      </c>
      <c r="N91" s="235">
        <v>6346</v>
      </c>
      <c r="O91" s="317"/>
      <c r="P91" s="317"/>
      <c r="Q91" s="326"/>
      <c r="R91" s="286"/>
      <c r="S91" s="301"/>
      <c r="X91" s="296"/>
      <c r="Y91" s="297"/>
      <c r="AA91" s="316"/>
      <c r="AB91" s="316"/>
      <c r="AC91" s="316"/>
      <c r="AD91" s="316"/>
      <c r="AE91" s="316"/>
      <c r="AF91" s="316"/>
      <c r="AG91" s="316"/>
      <c r="AH91" s="316"/>
      <c r="AI91" s="69"/>
      <c r="AJ91" s="316"/>
      <c r="AK91" s="69"/>
      <c r="AL91" s="326"/>
      <c r="AO91" s="311"/>
      <c r="AP91" s="280"/>
    </row>
    <row r="92" spans="2:42">
      <c r="B92" s="72">
        <v>89</v>
      </c>
      <c r="C92" s="72" t="s">
        <v>426</v>
      </c>
      <c r="D92" s="72"/>
      <c r="E92" s="179" t="s">
        <v>213</v>
      </c>
      <c r="F92" s="237" t="s">
        <v>26</v>
      </c>
      <c r="G92" s="72">
        <v>29</v>
      </c>
      <c r="H92" s="207" t="s">
        <v>427</v>
      </c>
      <c r="I92" s="208">
        <v>43047</v>
      </c>
      <c r="J92" s="208">
        <v>43048</v>
      </c>
      <c r="K92" s="176">
        <f>J92-I92</f>
        <v>1</v>
      </c>
      <c r="L92" s="223" t="s">
        <v>355</v>
      </c>
      <c r="M92" s="209">
        <v>3458692188</v>
      </c>
      <c r="N92" s="235">
        <v>9304</v>
      </c>
      <c r="O92" s="317"/>
      <c r="P92" s="317"/>
      <c r="Q92" s="326"/>
      <c r="R92" s="286"/>
      <c r="S92" s="301"/>
      <c r="X92" s="296"/>
      <c r="Y92" s="297"/>
      <c r="AA92" s="316"/>
      <c r="AB92" s="316"/>
      <c r="AC92" s="316"/>
      <c r="AD92" s="316"/>
      <c r="AE92" s="316"/>
      <c r="AF92" s="316"/>
      <c r="AG92" s="316"/>
      <c r="AH92" s="316"/>
      <c r="AI92" s="69"/>
      <c r="AJ92" s="316"/>
      <c r="AK92" s="69"/>
      <c r="AL92" s="326"/>
      <c r="AO92" s="311"/>
      <c r="AP92" s="280"/>
    </row>
    <row r="93" spans="2:42">
      <c r="B93" s="72">
        <v>90</v>
      </c>
      <c r="C93" s="72" t="s">
        <v>428</v>
      </c>
      <c r="D93" s="72"/>
      <c r="E93" s="179" t="s">
        <v>213</v>
      </c>
      <c r="F93" s="237" t="s">
        <v>26</v>
      </c>
      <c r="G93" s="72">
        <v>27</v>
      </c>
      <c r="H93" s="207" t="s">
        <v>427</v>
      </c>
      <c r="I93" s="208">
        <v>43058</v>
      </c>
      <c r="J93" s="208">
        <v>43059</v>
      </c>
      <c r="K93" s="176">
        <f>J93-I93</f>
        <v>1</v>
      </c>
      <c r="L93" s="223" t="s">
        <v>429</v>
      </c>
      <c r="M93" s="209">
        <v>3455888894</v>
      </c>
      <c r="N93" s="235">
        <v>12000</v>
      </c>
      <c r="O93" s="327"/>
      <c r="P93" s="317"/>
      <c r="Q93" s="326"/>
      <c r="R93" s="286"/>
      <c r="S93" s="301"/>
      <c r="X93" s="296"/>
      <c r="Y93" s="297"/>
      <c r="AA93" s="316"/>
      <c r="AB93" s="316"/>
      <c r="AC93" s="316"/>
      <c r="AD93" s="316"/>
      <c r="AE93" s="316"/>
      <c r="AF93" s="316"/>
      <c r="AG93" s="316"/>
      <c r="AH93" s="316"/>
      <c r="AI93" s="69"/>
      <c r="AJ93" s="316"/>
      <c r="AK93" s="69"/>
      <c r="AL93" s="326"/>
      <c r="AO93" s="311"/>
      <c r="AP93" s="280"/>
    </row>
    <row r="94" spans="2:42">
      <c r="B94" s="72">
        <v>91</v>
      </c>
      <c r="C94" s="72" t="s">
        <v>430</v>
      </c>
      <c r="D94" s="72"/>
      <c r="E94" s="179" t="s">
        <v>213</v>
      </c>
      <c r="F94" s="237" t="s">
        <v>26</v>
      </c>
      <c r="G94" s="72">
        <v>35</v>
      </c>
      <c r="H94" s="207" t="s">
        <v>427</v>
      </c>
      <c r="I94" s="208">
        <v>43043</v>
      </c>
      <c r="J94" s="208">
        <v>43044</v>
      </c>
      <c r="K94" s="176">
        <f>J94-I94</f>
        <v>1</v>
      </c>
      <c r="L94" s="223" t="s">
        <v>431</v>
      </c>
      <c r="M94" s="209">
        <v>3469237711</v>
      </c>
      <c r="N94" s="235">
        <v>19900</v>
      </c>
      <c r="O94" s="327"/>
      <c r="P94" s="317"/>
      <c r="Q94" s="326"/>
      <c r="R94" s="286"/>
      <c r="S94" s="301"/>
      <c r="X94" s="296"/>
      <c r="Y94" s="297"/>
      <c r="AA94" s="316"/>
      <c r="AB94" s="316"/>
      <c r="AC94" s="316"/>
      <c r="AD94" s="316"/>
      <c r="AE94" s="316"/>
      <c r="AF94" s="316"/>
      <c r="AG94" s="316"/>
      <c r="AH94" s="316"/>
      <c r="AI94" s="69"/>
      <c r="AJ94" s="316"/>
      <c r="AK94" s="69"/>
      <c r="AL94" s="326"/>
      <c r="AO94" s="311"/>
      <c r="AP94" s="280"/>
    </row>
    <row r="95" spans="2:42">
      <c r="C95" s="276"/>
    </row>
    <row r="96" spans="2:42">
      <c r="C96" s="276"/>
    </row>
    <row r="97" spans="3:3">
      <c r="C97" s="277"/>
    </row>
    <row r="103" spans="3:3">
      <c r="C103" s="169"/>
    </row>
    <row r="104" spans="3:3">
      <c r="C104" s="169"/>
    </row>
    <row r="105" spans="3:3">
      <c r="C105" s="169"/>
    </row>
    <row r="106" spans="3:3">
      <c r="C106" s="169"/>
    </row>
    <row r="107" spans="3:3">
      <c r="C107" s="169"/>
    </row>
    <row r="108" spans="3:3">
      <c r="C108" s="169"/>
    </row>
    <row r="109" spans="3:3">
      <c r="C109" s="169"/>
    </row>
    <row r="110" spans="3:3">
      <c r="C110" s="169"/>
    </row>
    <row r="111" spans="3:3">
      <c r="C111" s="169"/>
    </row>
    <row r="112" spans="3:3">
      <c r="C112" s="169"/>
    </row>
    <row r="113" spans="3:3">
      <c r="C113" s="169"/>
    </row>
    <row r="114" spans="3:3">
      <c r="C114" s="169"/>
    </row>
    <row r="115" spans="3:3">
      <c r="C115" s="169"/>
    </row>
    <row r="116" spans="3:3">
      <c r="C116" s="169"/>
    </row>
    <row r="117" spans="3:3">
      <c r="C117" s="169"/>
    </row>
    <row r="118" spans="3:3">
      <c r="C118" s="169"/>
    </row>
    <row r="119" spans="3:3">
      <c r="C119" s="169"/>
    </row>
    <row r="120" spans="3:3">
      <c r="C120" s="169"/>
    </row>
    <row r="121" spans="3:3">
      <c r="C121" s="169"/>
    </row>
    <row r="122" spans="3:3">
      <c r="C122" s="169"/>
    </row>
    <row r="123" spans="3:3">
      <c r="C123" s="169"/>
    </row>
    <row r="124" spans="3:3">
      <c r="C124" s="169"/>
    </row>
    <row r="125" spans="3:3">
      <c r="C125" s="169"/>
    </row>
    <row r="126" spans="3:3">
      <c r="C126" s="169"/>
    </row>
    <row r="127" spans="3:3">
      <c r="C127" s="169"/>
    </row>
    <row r="128" spans="3:3">
      <c r="C128" s="169"/>
    </row>
    <row r="129" spans="3:3">
      <c r="C129" s="169"/>
    </row>
    <row r="130" spans="3:3">
      <c r="C130" s="169"/>
    </row>
    <row r="131" spans="3:3">
      <c r="C131" s="169"/>
    </row>
    <row r="132" spans="3:3">
      <c r="C132" s="169"/>
    </row>
    <row r="133" spans="3:3">
      <c r="C133" s="169"/>
    </row>
    <row r="134" spans="3:3">
      <c r="C134" s="169"/>
    </row>
    <row r="135" spans="3:3">
      <c r="C135" s="169"/>
    </row>
    <row r="136" spans="3:3">
      <c r="C136" s="169"/>
    </row>
    <row r="137" spans="3:3">
      <c r="C137" s="169"/>
    </row>
    <row r="138" spans="3:3">
      <c r="C138" s="169"/>
    </row>
    <row r="139" spans="3:3">
      <c r="C139" s="169"/>
    </row>
    <row r="140" spans="3:3">
      <c r="C140" s="169"/>
    </row>
    <row r="141" spans="3:3">
      <c r="C141" s="169"/>
    </row>
    <row r="142" spans="3:3">
      <c r="C142" s="169"/>
    </row>
    <row r="143" spans="3:3">
      <c r="C143" s="169"/>
    </row>
    <row r="144" spans="3:3">
      <c r="C144" s="169"/>
    </row>
    <row r="145" spans="3:3">
      <c r="C145" s="169"/>
    </row>
    <row r="146" spans="3:3">
      <c r="C146" s="169"/>
    </row>
    <row r="147" spans="3:3">
      <c r="C147" s="169"/>
    </row>
    <row r="148" spans="3:3">
      <c r="C148" s="169"/>
    </row>
    <row r="149" spans="3:3">
      <c r="C149" s="169"/>
    </row>
    <row r="150" spans="3:3">
      <c r="C150" s="169"/>
    </row>
    <row r="151" spans="3:3">
      <c r="C151" s="169"/>
    </row>
    <row r="152" spans="3:3">
      <c r="C152" s="169"/>
    </row>
    <row r="153" spans="3:3">
      <c r="C153" s="169"/>
    </row>
    <row r="154" spans="3:3">
      <c r="C154" s="169"/>
    </row>
    <row r="155" spans="3:3">
      <c r="C155" s="169"/>
    </row>
    <row r="156" spans="3:3">
      <c r="C156" s="169"/>
    </row>
    <row r="157" spans="3:3">
      <c r="C157" s="169"/>
    </row>
    <row r="158" spans="3:3">
      <c r="C158" s="169"/>
    </row>
    <row r="159" spans="3:3">
      <c r="C159" s="169"/>
    </row>
    <row r="160" spans="3:3">
      <c r="C160" s="169"/>
    </row>
    <row r="161" spans="3:3">
      <c r="C161" s="169"/>
    </row>
    <row r="162" spans="3:3">
      <c r="C162" s="169"/>
    </row>
    <row r="163" spans="3:3">
      <c r="C163" s="169"/>
    </row>
    <row r="164" spans="3:3">
      <c r="C164" s="169"/>
    </row>
    <row r="165" spans="3:3">
      <c r="C165" s="169"/>
    </row>
    <row r="166" spans="3:3">
      <c r="C166" s="169"/>
    </row>
    <row r="167" spans="3:3">
      <c r="C167" s="169"/>
    </row>
    <row r="168" spans="3:3">
      <c r="C168" s="169"/>
    </row>
    <row r="169" spans="3:3">
      <c r="C169" s="169"/>
    </row>
    <row r="170" spans="3:3">
      <c r="C170" s="169"/>
    </row>
    <row r="171" spans="3:3">
      <c r="C171" s="169"/>
    </row>
    <row r="172" spans="3:3">
      <c r="C172" s="169"/>
    </row>
    <row r="173" spans="3:3">
      <c r="C173" s="169"/>
    </row>
    <row r="174" spans="3:3">
      <c r="C174" s="169"/>
    </row>
    <row r="175" spans="3:3">
      <c r="C175" s="169"/>
    </row>
    <row r="176" spans="3:3">
      <c r="C176" s="169"/>
    </row>
    <row r="177" spans="3:3">
      <c r="C177" s="169"/>
    </row>
    <row r="178" spans="3:3">
      <c r="C178" s="169"/>
    </row>
    <row r="179" spans="3:3">
      <c r="C179" s="169"/>
    </row>
    <row r="180" spans="3:3">
      <c r="C180" s="169"/>
    </row>
    <row r="181" spans="3:3">
      <c r="C181" s="169"/>
    </row>
    <row r="182" spans="3:3">
      <c r="C182" s="169"/>
    </row>
    <row r="183" spans="3:3">
      <c r="C183" s="169"/>
    </row>
    <row r="184" spans="3:3">
      <c r="C184" s="169"/>
    </row>
    <row r="185" spans="3:3">
      <c r="C185" s="169"/>
    </row>
    <row r="186" spans="3:3">
      <c r="C186" s="169"/>
    </row>
    <row r="187" spans="3:3">
      <c r="C187" s="169"/>
    </row>
    <row r="188" spans="3:3">
      <c r="C188" s="169"/>
    </row>
    <row r="189" spans="3:3">
      <c r="C189" s="169"/>
    </row>
    <row r="190" spans="3:3">
      <c r="C190" s="169"/>
    </row>
    <row r="191" spans="3:3">
      <c r="C191" s="169"/>
    </row>
    <row r="192" spans="3:3">
      <c r="C192" s="169"/>
    </row>
    <row r="193" spans="3:3">
      <c r="C193" s="169"/>
    </row>
    <row r="194" spans="3:3">
      <c r="C194" s="169"/>
    </row>
    <row r="195" spans="3:3">
      <c r="C195" s="169"/>
    </row>
    <row r="196" spans="3:3">
      <c r="C196" s="169"/>
    </row>
    <row r="197" spans="3:3">
      <c r="C197" s="169"/>
    </row>
    <row r="198" spans="3:3">
      <c r="C198" s="169"/>
    </row>
    <row r="199" spans="3:3">
      <c r="C199" s="169"/>
    </row>
    <row r="200" spans="3:3">
      <c r="C200" s="169"/>
    </row>
    <row r="201" spans="3:3">
      <c r="C201" s="169"/>
    </row>
    <row r="202" spans="3:3">
      <c r="C202" s="169"/>
    </row>
    <row r="203" spans="3:3">
      <c r="C203" s="169"/>
    </row>
    <row r="204" spans="3:3">
      <c r="C204" s="169"/>
    </row>
    <row r="205" spans="3:3">
      <c r="C205" s="169"/>
    </row>
    <row r="206" spans="3:3">
      <c r="C206" s="169"/>
    </row>
    <row r="207" spans="3:3">
      <c r="C207" s="169"/>
    </row>
    <row r="208" spans="3:3">
      <c r="C208" s="169"/>
    </row>
    <row r="209" spans="3:3">
      <c r="C209" s="169"/>
    </row>
    <row r="210" spans="3:3">
      <c r="C210" s="169"/>
    </row>
    <row r="211" spans="3:3">
      <c r="C211" s="169"/>
    </row>
    <row r="212" spans="3:3">
      <c r="C212" s="169"/>
    </row>
    <row r="213" spans="3:3">
      <c r="C213" s="169"/>
    </row>
    <row r="214" spans="3:3">
      <c r="C214" s="169"/>
    </row>
    <row r="215" spans="3:3">
      <c r="C215" s="169"/>
    </row>
    <row r="216" spans="3:3">
      <c r="C216" s="169"/>
    </row>
    <row r="217" spans="3:3">
      <c r="C217" s="169"/>
    </row>
    <row r="218" spans="3:3">
      <c r="C218" s="169"/>
    </row>
    <row r="219" spans="3:3">
      <c r="C219" s="169"/>
    </row>
    <row r="220" spans="3:3">
      <c r="C220" s="169"/>
    </row>
    <row r="221" spans="3:3">
      <c r="C221" s="169"/>
    </row>
    <row r="222" spans="3:3">
      <c r="C222" s="169"/>
    </row>
    <row r="223" spans="3:3">
      <c r="C223" s="169"/>
    </row>
    <row r="224" spans="3:3">
      <c r="C224" s="169"/>
    </row>
    <row r="225" spans="3:3">
      <c r="C225" s="169"/>
    </row>
    <row r="226" spans="3:3">
      <c r="C226" s="169"/>
    </row>
    <row r="227" spans="3:3">
      <c r="C227" s="169"/>
    </row>
    <row r="228" spans="3:3">
      <c r="C228" s="169"/>
    </row>
    <row r="229" spans="3:3">
      <c r="C229" s="169"/>
    </row>
    <row r="230" spans="3:3">
      <c r="C230" s="169"/>
    </row>
    <row r="231" spans="3:3">
      <c r="C231" s="169"/>
    </row>
    <row r="232" spans="3:3">
      <c r="C232" s="169"/>
    </row>
    <row r="233" spans="3:3">
      <c r="C233" s="169"/>
    </row>
    <row r="234" spans="3:3">
      <c r="C234" s="169"/>
    </row>
    <row r="235" spans="3:3">
      <c r="C235" s="169"/>
    </row>
    <row r="236" spans="3:3">
      <c r="C236" s="169"/>
    </row>
    <row r="237" spans="3:3">
      <c r="C237" s="169"/>
    </row>
    <row r="238" spans="3:3">
      <c r="C238" s="169"/>
    </row>
    <row r="239" spans="3:3">
      <c r="C239" s="169"/>
    </row>
    <row r="240" spans="3:3">
      <c r="C240" s="169"/>
    </row>
    <row r="241" spans="3:3">
      <c r="C241" s="169"/>
    </row>
    <row r="242" spans="3:3">
      <c r="C242" s="169"/>
    </row>
    <row r="243" spans="3:3">
      <c r="C243" s="169"/>
    </row>
    <row r="244" spans="3:3">
      <c r="C244" s="170"/>
    </row>
    <row r="245" spans="3:3">
      <c r="C245" s="170"/>
    </row>
    <row r="246" spans="3:3">
      <c r="C246" s="170"/>
    </row>
    <row r="247" spans="3:3">
      <c r="C247" s="170"/>
    </row>
    <row r="248" spans="3:3">
      <c r="C248" s="170"/>
    </row>
    <row r="249" spans="3:3">
      <c r="C249" s="170"/>
    </row>
    <row r="250" spans="3:3">
      <c r="C250" s="170"/>
    </row>
    <row r="251" spans="3:3">
      <c r="C251" s="170"/>
    </row>
    <row r="252" spans="3:3">
      <c r="C252" s="170"/>
    </row>
    <row r="253" spans="3:3">
      <c r="C253" s="170"/>
    </row>
    <row r="254" spans="3:3">
      <c r="C254" s="170"/>
    </row>
    <row r="255" spans="3:3">
      <c r="C255" s="170"/>
    </row>
    <row r="256" spans="3:3">
      <c r="C256" s="170"/>
    </row>
    <row r="257" spans="3:3">
      <c r="C257" s="170"/>
    </row>
    <row r="258" spans="3:3">
      <c r="C258" s="170"/>
    </row>
    <row r="259" spans="3:3">
      <c r="C259" s="170"/>
    </row>
    <row r="260" spans="3:3">
      <c r="C260" s="170"/>
    </row>
    <row r="261" spans="3:3">
      <c r="C261" s="170"/>
    </row>
    <row r="262" spans="3:3">
      <c r="C262" s="170"/>
    </row>
    <row r="263" spans="3:3">
      <c r="C263" s="170"/>
    </row>
    <row r="264" spans="3:3">
      <c r="C264" s="170"/>
    </row>
    <row r="265" spans="3:3">
      <c r="C265" s="170"/>
    </row>
    <row r="266" spans="3:3">
      <c r="C266" s="170"/>
    </row>
    <row r="267" spans="3:3">
      <c r="C267" s="170"/>
    </row>
    <row r="268" spans="3:3">
      <c r="C268" s="170"/>
    </row>
    <row r="269" spans="3:3">
      <c r="C269" s="170"/>
    </row>
    <row r="270" spans="3:3">
      <c r="C270" s="170"/>
    </row>
    <row r="271" spans="3:3">
      <c r="C271" s="170"/>
    </row>
    <row r="272" spans="3:3">
      <c r="C272" s="170"/>
    </row>
    <row r="273" spans="3:3">
      <c r="C273" s="170"/>
    </row>
    <row r="274" spans="3:3">
      <c r="C274" s="170"/>
    </row>
    <row r="275" spans="3:3">
      <c r="C275" s="170"/>
    </row>
    <row r="276" spans="3:3">
      <c r="C276" s="170"/>
    </row>
    <row r="277" spans="3:3">
      <c r="C277" s="170"/>
    </row>
    <row r="278" spans="3:3">
      <c r="C278" s="170"/>
    </row>
    <row r="279" spans="3:3">
      <c r="C279" s="170"/>
    </row>
    <row r="280" spans="3:3">
      <c r="C280" s="170"/>
    </row>
    <row r="281" spans="3:3">
      <c r="C281" s="170"/>
    </row>
    <row r="282" spans="3:3">
      <c r="C282" s="170"/>
    </row>
    <row r="283" spans="3:3">
      <c r="C283" s="170"/>
    </row>
    <row r="284" spans="3:3">
      <c r="C284" s="170"/>
    </row>
    <row r="285" spans="3:3">
      <c r="C285" s="170"/>
    </row>
    <row r="286" spans="3:3">
      <c r="C286" s="170"/>
    </row>
    <row r="287" spans="3:3">
      <c r="C287" s="170"/>
    </row>
    <row r="288" spans="3:3">
      <c r="C288" s="170"/>
    </row>
    <row r="289" spans="3:3">
      <c r="C289" s="170"/>
    </row>
    <row r="290" spans="3:3">
      <c r="C290" s="170"/>
    </row>
    <row r="291" spans="3:3">
      <c r="C291" s="170"/>
    </row>
    <row r="292" spans="3:3">
      <c r="C292" s="170"/>
    </row>
    <row r="293" spans="3:3">
      <c r="C293" s="170"/>
    </row>
    <row r="294" spans="3:3">
      <c r="C294" s="170"/>
    </row>
    <row r="295" spans="3:3">
      <c r="C295" s="170"/>
    </row>
    <row r="296" spans="3:3">
      <c r="C296" s="170"/>
    </row>
    <row r="297" spans="3:3">
      <c r="C297" s="170"/>
    </row>
    <row r="298" spans="3:3">
      <c r="C298" s="170"/>
    </row>
    <row r="299" spans="3:3">
      <c r="C299" s="170"/>
    </row>
    <row r="300" spans="3:3">
      <c r="C300" s="170"/>
    </row>
    <row r="301" spans="3:3">
      <c r="C301" s="170"/>
    </row>
    <row r="302" spans="3:3">
      <c r="C302" s="170"/>
    </row>
    <row r="303" spans="3:3">
      <c r="C303" s="170"/>
    </row>
    <row r="304" spans="3:3">
      <c r="C304" s="170"/>
    </row>
    <row r="305" spans="3:3">
      <c r="C305" s="170"/>
    </row>
    <row r="306" spans="3:3">
      <c r="C306" s="170"/>
    </row>
    <row r="307" spans="3:3">
      <c r="C307" s="170"/>
    </row>
    <row r="308" spans="3:3">
      <c r="C308" s="170"/>
    </row>
    <row r="309" spans="3:3">
      <c r="C309" s="170"/>
    </row>
    <row r="310" spans="3:3">
      <c r="C310" s="170"/>
    </row>
    <row r="311" spans="3:3">
      <c r="C311" s="170"/>
    </row>
    <row r="312" spans="3:3">
      <c r="C312" s="170"/>
    </row>
    <row r="313" spans="3:3">
      <c r="C313" s="170"/>
    </row>
    <row r="314" spans="3:3">
      <c r="C314" s="170"/>
    </row>
    <row r="315" spans="3:3">
      <c r="C315" s="170"/>
    </row>
    <row r="316" spans="3:3">
      <c r="C316" s="170"/>
    </row>
    <row r="317" spans="3:3">
      <c r="C317" s="170"/>
    </row>
    <row r="318" spans="3:3">
      <c r="C318" s="170"/>
    </row>
    <row r="319" spans="3:3">
      <c r="C319" s="170"/>
    </row>
    <row r="320" spans="3:3">
      <c r="C320" s="170"/>
    </row>
    <row r="321" spans="3:3">
      <c r="C321" s="170"/>
    </row>
    <row r="322" spans="3:3">
      <c r="C322" s="170"/>
    </row>
    <row r="323" spans="3:3">
      <c r="C323" s="170"/>
    </row>
    <row r="324" spans="3:3">
      <c r="C324" s="170"/>
    </row>
    <row r="325" spans="3:3">
      <c r="C325" s="170"/>
    </row>
    <row r="326" spans="3:3">
      <c r="C326" s="170"/>
    </row>
    <row r="327" spans="3:3">
      <c r="C327" s="170"/>
    </row>
    <row r="328" spans="3:3">
      <c r="C328" s="170"/>
    </row>
    <row r="329" spans="3:3">
      <c r="C329" s="170"/>
    </row>
    <row r="330" spans="3:3">
      <c r="C330" s="170"/>
    </row>
    <row r="331" spans="3:3">
      <c r="C331" s="170"/>
    </row>
    <row r="332" spans="3:3">
      <c r="C332" s="170"/>
    </row>
    <row r="333" spans="3:3">
      <c r="C333" s="170"/>
    </row>
    <row r="334" spans="3:3">
      <c r="C334" s="170"/>
    </row>
    <row r="335" spans="3:3">
      <c r="C335" s="170"/>
    </row>
    <row r="336" spans="3:3">
      <c r="C336" s="170"/>
    </row>
    <row r="337" spans="3:3">
      <c r="C337" s="170"/>
    </row>
    <row r="338" spans="3:3">
      <c r="C338" s="170"/>
    </row>
    <row r="339" spans="3:3">
      <c r="C339" s="170"/>
    </row>
    <row r="340" spans="3:3">
      <c r="C340" s="170"/>
    </row>
    <row r="341" spans="3:3">
      <c r="C341" s="170"/>
    </row>
    <row r="342" spans="3:3">
      <c r="C342" s="170"/>
    </row>
    <row r="343" spans="3:3">
      <c r="C343" s="170"/>
    </row>
    <row r="344" spans="3:3">
      <c r="C344" s="170"/>
    </row>
    <row r="345" spans="3:3">
      <c r="C345" s="170"/>
    </row>
    <row r="346" spans="3:3">
      <c r="C346" s="170"/>
    </row>
    <row r="347" spans="3:3">
      <c r="C347" s="170"/>
    </row>
    <row r="348" spans="3:3">
      <c r="C348" s="170"/>
    </row>
    <row r="349" spans="3:3">
      <c r="C349" s="170"/>
    </row>
    <row r="350" spans="3:3">
      <c r="C350" s="170"/>
    </row>
    <row r="351" spans="3:3">
      <c r="C351" s="170"/>
    </row>
    <row r="352" spans="3:3">
      <c r="C352" s="170"/>
    </row>
    <row r="353" spans="3:3">
      <c r="C353" s="170"/>
    </row>
    <row r="354" spans="3:3">
      <c r="C354" s="170"/>
    </row>
    <row r="355" spans="3:3">
      <c r="C355" s="170"/>
    </row>
    <row r="356" spans="3:3">
      <c r="C356" s="170"/>
    </row>
    <row r="357" spans="3:3">
      <c r="C357" s="170"/>
    </row>
    <row r="358" spans="3:3">
      <c r="C358" s="170"/>
    </row>
    <row r="359" spans="3:3">
      <c r="C359" s="170"/>
    </row>
    <row r="360" spans="3:3">
      <c r="C360" s="170"/>
    </row>
    <row r="361" spans="3:3">
      <c r="C361" s="170"/>
    </row>
    <row r="362" spans="3:3">
      <c r="C362" s="170"/>
    </row>
    <row r="363" spans="3:3">
      <c r="C363" s="170"/>
    </row>
    <row r="364" spans="3:3">
      <c r="C364" s="170"/>
    </row>
    <row r="365" spans="3:3">
      <c r="C365" s="170"/>
    </row>
    <row r="366" spans="3:3">
      <c r="C366" s="170"/>
    </row>
    <row r="367" spans="3:3">
      <c r="C367" s="170"/>
    </row>
    <row r="368" spans="3:3">
      <c r="C368" s="170"/>
    </row>
    <row r="369" spans="3:3">
      <c r="C369" s="170"/>
    </row>
    <row r="370" spans="3:3">
      <c r="C370" s="170"/>
    </row>
    <row r="371" spans="3:3">
      <c r="C371" s="170"/>
    </row>
    <row r="372" spans="3:3">
      <c r="C372" s="170"/>
    </row>
    <row r="373" spans="3:3">
      <c r="C373" s="170"/>
    </row>
    <row r="374" spans="3:3">
      <c r="C374" s="170"/>
    </row>
    <row r="375" spans="3:3">
      <c r="C375" s="170"/>
    </row>
    <row r="376" spans="3:3">
      <c r="C376" s="170"/>
    </row>
    <row r="377" spans="3:3">
      <c r="C377" s="170"/>
    </row>
    <row r="378" spans="3:3">
      <c r="C378" s="170"/>
    </row>
    <row r="379" spans="3:3">
      <c r="C379" s="170"/>
    </row>
    <row r="380" spans="3:3">
      <c r="C380" s="170"/>
    </row>
    <row r="381" spans="3:3">
      <c r="C381" s="170"/>
    </row>
    <row r="382" spans="3:3">
      <c r="C382" s="170"/>
    </row>
    <row r="383" spans="3:3">
      <c r="C383" s="170"/>
    </row>
    <row r="384" spans="3:3">
      <c r="C384" s="170"/>
    </row>
    <row r="385" spans="3:3">
      <c r="C385" s="170"/>
    </row>
    <row r="386" spans="3:3">
      <c r="C386" s="170"/>
    </row>
    <row r="387" spans="3:3">
      <c r="C387" s="170"/>
    </row>
    <row r="388" spans="3:3">
      <c r="C388" s="170"/>
    </row>
    <row r="389" spans="3:3">
      <c r="C389" s="170"/>
    </row>
    <row r="390" spans="3:3">
      <c r="C390" s="170"/>
    </row>
    <row r="391" spans="3:3">
      <c r="C391" s="170"/>
    </row>
    <row r="392" spans="3:3">
      <c r="C392" s="170"/>
    </row>
    <row r="393" spans="3:3">
      <c r="C393" s="170"/>
    </row>
    <row r="394" spans="3:3">
      <c r="C394" s="170"/>
    </row>
    <row r="395" spans="3:3">
      <c r="C395" s="170"/>
    </row>
    <row r="396" spans="3:3">
      <c r="C396" s="170"/>
    </row>
    <row r="397" spans="3:3">
      <c r="C397" s="170"/>
    </row>
    <row r="398" spans="3:3">
      <c r="C398" s="170"/>
    </row>
    <row r="399" spans="3:3">
      <c r="C399" s="170"/>
    </row>
    <row r="400" spans="3:3">
      <c r="C400" s="170"/>
    </row>
    <row r="401" spans="3:3">
      <c r="C401" s="170"/>
    </row>
    <row r="402" spans="3:3">
      <c r="C402" s="170"/>
    </row>
    <row r="403" spans="3:3">
      <c r="C403" s="170"/>
    </row>
    <row r="404" spans="3:3">
      <c r="C404" s="170"/>
    </row>
    <row r="405" spans="3:3">
      <c r="C405" s="170"/>
    </row>
    <row r="406" spans="3:3">
      <c r="C406" s="170"/>
    </row>
    <row r="407" spans="3:3">
      <c r="C407" s="170"/>
    </row>
    <row r="408" spans="3:3">
      <c r="C408" s="170"/>
    </row>
    <row r="409" spans="3:3">
      <c r="C409" s="170"/>
    </row>
    <row r="410" spans="3:3">
      <c r="C410" s="170"/>
    </row>
    <row r="411" spans="3:3">
      <c r="C411" s="170"/>
    </row>
    <row r="412" spans="3:3">
      <c r="C412" s="170"/>
    </row>
    <row r="413" spans="3:3">
      <c r="C413" s="170"/>
    </row>
    <row r="414" spans="3:3">
      <c r="C414" s="170"/>
    </row>
    <row r="415" spans="3:3">
      <c r="C415" s="170"/>
    </row>
    <row r="416" spans="3:3">
      <c r="C416" s="170"/>
    </row>
    <row r="417" spans="3:3">
      <c r="C417" s="170"/>
    </row>
    <row r="418" spans="3:3">
      <c r="C418" s="170"/>
    </row>
    <row r="419" spans="3:3">
      <c r="C419" s="170"/>
    </row>
    <row r="420" spans="3:3">
      <c r="C420" s="170"/>
    </row>
    <row r="421" spans="3:3">
      <c r="C421" s="170"/>
    </row>
    <row r="422" spans="3:3">
      <c r="C422" s="170"/>
    </row>
    <row r="423" spans="3:3">
      <c r="C423" s="170"/>
    </row>
    <row r="424" spans="3:3">
      <c r="C424" s="170"/>
    </row>
    <row r="425" spans="3:3">
      <c r="C425" s="170"/>
    </row>
    <row r="426" spans="3:3">
      <c r="C426" s="170"/>
    </row>
    <row r="427" spans="3:3">
      <c r="C427" s="170"/>
    </row>
    <row r="428" spans="3:3">
      <c r="C428" s="170"/>
    </row>
    <row r="429" spans="3:3">
      <c r="C429" s="170"/>
    </row>
    <row r="430" spans="3:3">
      <c r="C430" s="170"/>
    </row>
    <row r="431" spans="3:3">
      <c r="C431" s="170"/>
    </row>
    <row r="432" spans="3:3">
      <c r="C432" s="170"/>
    </row>
    <row r="433" spans="3:3">
      <c r="C433" s="170"/>
    </row>
    <row r="434" spans="3:3">
      <c r="C434" s="170"/>
    </row>
    <row r="435" spans="3:3">
      <c r="C435" s="170"/>
    </row>
    <row r="436" spans="3:3">
      <c r="C436" s="170"/>
    </row>
    <row r="437" spans="3:3">
      <c r="C437" s="170"/>
    </row>
    <row r="438" spans="3:3">
      <c r="C438" s="170"/>
    </row>
    <row r="439" spans="3:3">
      <c r="C439" s="170"/>
    </row>
    <row r="440" spans="3:3">
      <c r="C440" s="170"/>
    </row>
    <row r="441" spans="3:3">
      <c r="C441" s="170"/>
    </row>
    <row r="442" spans="3:3">
      <c r="C442" s="170"/>
    </row>
    <row r="443" spans="3:3">
      <c r="C443" s="170"/>
    </row>
    <row r="444" spans="3:3">
      <c r="C444" s="170"/>
    </row>
    <row r="445" spans="3:3">
      <c r="C445" s="170"/>
    </row>
    <row r="446" spans="3:3">
      <c r="C446" s="170"/>
    </row>
    <row r="447" spans="3:3">
      <c r="C447" s="170"/>
    </row>
    <row r="448" spans="3:3">
      <c r="C448" s="170"/>
    </row>
    <row r="449" spans="3:3">
      <c r="C449" s="170"/>
    </row>
    <row r="450" spans="3:3">
      <c r="C450" s="170"/>
    </row>
    <row r="451" spans="3:3">
      <c r="C451" s="170"/>
    </row>
    <row r="452" spans="3:3">
      <c r="C452" s="170"/>
    </row>
    <row r="453" spans="3:3">
      <c r="C453" s="170"/>
    </row>
    <row r="454" spans="3:3">
      <c r="C454" s="170"/>
    </row>
    <row r="455" spans="3:3">
      <c r="C455" s="170"/>
    </row>
    <row r="456" spans="3:3">
      <c r="C456" s="170"/>
    </row>
    <row r="457" spans="3:3">
      <c r="C457" s="170"/>
    </row>
    <row r="458" spans="3:3">
      <c r="C458" s="170"/>
    </row>
    <row r="459" spans="3:3">
      <c r="C459" s="170"/>
    </row>
  </sheetData>
  <dataValidations count="12">
    <dataValidation type="list" allowBlank="1" showInputMessage="1" showErrorMessage="1" sqref="R49 E49">
      <formula1>$BB$11:$BB$1486</formula1>
    </dataValidation>
    <dataValidation type="list" allowBlank="1" showInputMessage="1" showErrorMessage="1" sqref="R64 D64">
      <formula1>$BB$11:$BB$1485</formula1>
    </dataValidation>
    <dataValidation type="list" allowBlank="1" showInputMessage="1" showErrorMessage="1" sqref="R52:R57 R60 R62:R63 R65:R68 R91:R94 R70:R89 E60 E91:E94 D52 E53 E56 D54:D55 D57 E63 D62 E65:E67 D68 E70:E71 D72 E73:E78 E81:E83 D79:D80 E86 D84:D85 E89 D87:D88">
      <formula1>$BB$11:$BB$1484</formula1>
    </dataValidation>
    <dataValidation type="list" allowBlank="1" showInputMessage="1" showErrorMessage="1" sqref="R59 D59">
      <formula1>$BB$11:$BB$1538</formula1>
    </dataValidation>
    <dataValidation type="list" allowBlank="1" showInputMessage="1" showErrorMessage="1" sqref="R87 D87">
      <formula1>$BC$11:$BC$1488</formula1>
    </dataValidation>
    <dataValidation type="list" allowBlank="1" showInputMessage="1" showErrorMessage="1" sqref="R61 D61">
      <formula1>$BB$12:$BB$1488</formula1>
    </dataValidation>
    <dataValidation type="list" allowBlank="1" showInputMessage="1" showErrorMessage="1" sqref="R69 D69">
      <formula1>$BC$11:$BC$1487</formula1>
    </dataValidation>
    <dataValidation type="list" allowBlank="1" showInputMessage="1" showErrorMessage="1" sqref="R6:R7 R9 E6:E7 E9">
      <formula1>$BA$15:$BA$1532</formula1>
    </dataValidation>
    <dataValidation type="list" allowBlank="1" showInputMessage="1" showErrorMessage="1" sqref="R44 D44">
      <formula1>$BC$16:$BC$1535</formula1>
    </dataValidation>
    <dataValidation type="list" allowBlank="1" showInputMessage="1" showErrorMessage="1" sqref="R30 E30">
      <formula1>$BC$14:$BC$1534</formula1>
    </dataValidation>
    <dataValidation type="list" allowBlank="1" showInputMessage="1" showErrorMessage="1" sqref="R25 E25">
      <formula1>$BC$15:$BC$1537</formula1>
    </dataValidation>
    <dataValidation type="list" allowBlank="1" showInputMessage="1" showErrorMessage="1" sqref="R21 E21">
      <formula1>$BC$15:$BC$1532</formula1>
    </dataValidation>
  </dataValidations>
  <pageMargins left="0.2" right="0.2" top="0.75" bottom="0.75" header="0.3" footer="0.3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"/>
  <sheetViews>
    <sheetView workbookViewId="0">
      <selection activeCell="C11" sqref="C11"/>
    </sheetView>
  </sheetViews>
  <sheetFormatPr defaultRowHeight="14.4"/>
  <cols>
    <col min="1" max="1" width="4.44140625" customWidth="1"/>
    <col min="2" max="2" width="15.88671875" customWidth="1"/>
    <col min="3" max="3" width="33.5546875" customWidth="1"/>
    <col min="4" max="4" width="40" customWidth="1"/>
    <col min="5" max="5" width="30.109375" customWidth="1"/>
  </cols>
  <sheetData>
    <row r="2" spans="2:5" ht="34.5" customHeight="1">
      <c r="B2" s="49" t="s">
        <v>97</v>
      </c>
      <c r="C2" s="49" t="s">
        <v>159</v>
      </c>
      <c r="D2" s="49" t="s">
        <v>160</v>
      </c>
      <c r="E2" s="49" t="s">
        <v>156</v>
      </c>
    </row>
    <row r="3" spans="2:5" ht="49.5" customHeight="1">
      <c r="B3" s="50">
        <v>1</v>
      </c>
      <c r="C3" s="51" t="s">
        <v>161</v>
      </c>
      <c r="D3" s="52" t="s">
        <v>162</v>
      </c>
      <c r="E3" s="53" t="s">
        <v>163</v>
      </c>
    </row>
    <row r="4" spans="2:5" ht="42" customHeight="1">
      <c r="B4" s="50">
        <f t="shared" ref="B4:B6" si="0">+B3+1</f>
        <v>2</v>
      </c>
      <c r="C4" s="51" t="s">
        <v>164</v>
      </c>
      <c r="D4" s="52" t="s">
        <v>165</v>
      </c>
      <c r="E4" s="53" t="s">
        <v>166</v>
      </c>
    </row>
    <row r="5" spans="2:5" ht="35.25" customHeight="1">
      <c r="B5" s="50">
        <f t="shared" si="0"/>
        <v>3</v>
      </c>
      <c r="C5" s="51" t="s">
        <v>167</v>
      </c>
      <c r="D5" s="52" t="s">
        <v>168</v>
      </c>
      <c r="E5" s="53" t="s">
        <v>169</v>
      </c>
    </row>
    <row r="6" spans="2:5" ht="39" customHeight="1">
      <c r="B6" s="50">
        <f t="shared" si="0"/>
        <v>4</v>
      </c>
      <c r="C6" s="51" t="s">
        <v>170</v>
      </c>
      <c r="D6" s="52" t="s">
        <v>171</v>
      </c>
      <c r="E6" s="53" t="s">
        <v>172</v>
      </c>
    </row>
    <row r="7" spans="2:5" ht="42" customHeight="1">
      <c r="B7" s="50">
        <v>5</v>
      </c>
      <c r="C7" s="51" t="s">
        <v>173</v>
      </c>
      <c r="D7" s="52" t="s">
        <v>174</v>
      </c>
      <c r="E7" s="54" t="s">
        <v>175</v>
      </c>
    </row>
  </sheetData>
  <pageMargins left="0.7" right="0.7" top="0.75" bottom="0.75" header="0.3" footer="0.3"/>
  <pageSetup paperSize="9" scale="8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0"/>
  <sheetViews>
    <sheetView tabSelected="1" workbookViewId="0">
      <selection activeCell="B57" sqref="B57"/>
    </sheetView>
  </sheetViews>
  <sheetFormatPr defaultRowHeight="14.4"/>
  <cols>
    <col min="1" max="1" width="5.109375" customWidth="1"/>
    <col min="2" max="2" width="38.5546875" customWidth="1"/>
    <col min="3" max="3" width="28.88671875" customWidth="1"/>
  </cols>
  <sheetData>
    <row r="1" spans="2:6">
      <c r="B1" t="s">
        <v>219</v>
      </c>
    </row>
    <row r="2" spans="2:6">
      <c r="E2" s="150" t="s">
        <v>207</v>
      </c>
      <c r="F2" s="150"/>
    </row>
    <row r="3" spans="2:6">
      <c r="B3" s="151" t="s">
        <v>208</v>
      </c>
      <c r="C3" s="151" t="s">
        <v>209</v>
      </c>
      <c r="E3" s="152" t="s">
        <v>208</v>
      </c>
      <c r="F3" s="153" t="s">
        <v>209</v>
      </c>
    </row>
    <row r="4" spans="2:6">
      <c r="B4" s="195" t="s">
        <v>211</v>
      </c>
      <c r="C4" s="195" t="s">
        <v>212</v>
      </c>
    </row>
    <row r="5" spans="2:6">
      <c r="B5" s="227" t="s">
        <v>193</v>
      </c>
      <c r="C5" s="227" t="s">
        <v>182</v>
      </c>
    </row>
    <row r="6" spans="2:6">
      <c r="B6" s="183" t="s">
        <v>193</v>
      </c>
      <c r="C6" s="223" t="s">
        <v>210</v>
      </c>
    </row>
    <row r="7" spans="2:6">
      <c r="B7" s="183" t="s">
        <v>193</v>
      </c>
      <c r="C7" s="223" t="s">
        <v>182</v>
      </c>
    </row>
    <row r="8" spans="2:6">
      <c r="B8" s="183" t="s">
        <v>193</v>
      </c>
      <c r="C8" s="223" t="s">
        <v>182</v>
      </c>
    </row>
    <row r="9" spans="2:6">
      <c r="B9" s="171" t="s">
        <v>265</v>
      </c>
      <c r="C9" s="223" t="s">
        <v>214</v>
      </c>
    </row>
    <row r="10" spans="2:6">
      <c r="B10" s="174" t="s">
        <v>193</v>
      </c>
      <c r="C10" s="223" t="s">
        <v>182</v>
      </c>
    </row>
    <row r="11" spans="2:6">
      <c r="B11" s="174" t="s">
        <v>193</v>
      </c>
      <c r="C11" s="223" t="s">
        <v>182</v>
      </c>
    </row>
    <row r="12" spans="2:6">
      <c r="B12" s="174" t="s">
        <v>211</v>
      </c>
      <c r="C12" s="223" t="s">
        <v>210</v>
      </c>
    </row>
    <row r="13" spans="2:6">
      <c r="B13" s="223" t="s">
        <v>193</v>
      </c>
      <c r="C13" s="223" t="s">
        <v>182</v>
      </c>
    </row>
    <row r="14" spans="2:6">
      <c r="B14" s="223" t="s">
        <v>193</v>
      </c>
      <c r="C14" s="223" t="s">
        <v>182</v>
      </c>
    </row>
    <row r="15" spans="2:6">
      <c r="B15" s="223" t="s">
        <v>193</v>
      </c>
      <c r="C15" s="223" t="s">
        <v>182</v>
      </c>
    </row>
    <row r="16" spans="2:6">
      <c r="B16" s="223" t="s">
        <v>193</v>
      </c>
      <c r="C16" s="223" t="s">
        <v>182</v>
      </c>
    </row>
    <row r="17" spans="2:3">
      <c r="B17" s="222" t="s">
        <v>286</v>
      </c>
      <c r="C17" s="223" t="s">
        <v>210</v>
      </c>
    </row>
    <row r="18" spans="2:3">
      <c r="B18" s="183" t="s">
        <v>193</v>
      </c>
      <c r="C18" s="223" t="s">
        <v>182</v>
      </c>
    </row>
    <row r="19" spans="2:3">
      <c r="B19" s="223" t="s">
        <v>290</v>
      </c>
      <c r="C19" s="223" t="s">
        <v>210</v>
      </c>
    </row>
    <row r="20" spans="2:3">
      <c r="B20" s="223" t="s">
        <v>193</v>
      </c>
      <c r="C20" s="223" t="s">
        <v>182</v>
      </c>
    </row>
    <row r="21" spans="2:3">
      <c r="B21" s="223" t="s">
        <v>193</v>
      </c>
      <c r="C21" s="223" t="s">
        <v>182</v>
      </c>
    </row>
    <row r="22" spans="2:3">
      <c r="B22" s="223" t="s">
        <v>193</v>
      </c>
      <c r="C22" s="223" t="s">
        <v>182</v>
      </c>
    </row>
    <row r="23" spans="2:3">
      <c r="B23" s="223" t="s">
        <v>305</v>
      </c>
      <c r="C23" s="223" t="s">
        <v>306</v>
      </c>
    </row>
    <row r="24" spans="2:3">
      <c r="B24" s="193" t="s">
        <v>213</v>
      </c>
      <c r="C24" s="223" t="s">
        <v>199</v>
      </c>
    </row>
    <row r="25" spans="2:3">
      <c r="B25" s="223" t="s">
        <v>193</v>
      </c>
      <c r="C25" s="223" t="s">
        <v>182</v>
      </c>
    </row>
    <row r="26" spans="2:3">
      <c r="B26" s="223" t="s">
        <v>311</v>
      </c>
      <c r="C26" s="223" t="s">
        <v>212</v>
      </c>
    </row>
    <row r="27" spans="2:3">
      <c r="B27" s="223" t="s">
        <v>193</v>
      </c>
      <c r="C27" s="223" t="s">
        <v>182</v>
      </c>
    </row>
    <row r="28" spans="2:3">
      <c r="B28" s="223" t="s">
        <v>317</v>
      </c>
      <c r="C28" s="223" t="s">
        <v>217</v>
      </c>
    </row>
    <row r="29" spans="2:3">
      <c r="B29" s="223" t="s">
        <v>193</v>
      </c>
      <c r="C29" s="223" t="s">
        <v>182</v>
      </c>
    </row>
    <row r="30" spans="2:3">
      <c r="B30" s="223" t="s">
        <v>213</v>
      </c>
      <c r="C30" s="223" t="s">
        <v>199</v>
      </c>
    </row>
    <row r="31" spans="2:3">
      <c r="B31" s="227" t="s">
        <v>193</v>
      </c>
      <c r="C31" s="223" t="s">
        <v>182</v>
      </c>
    </row>
    <row r="32" spans="2:3">
      <c r="B32" s="223" t="s">
        <v>193</v>
      </c>
      <c r="C32" s="223" t="s">
        <v>182</v>
      </c>
    </row>
    <row r="33" spans="2:3">
      <c r="B33" s="223" t="s">
        <v>193</v>
      </c>
      <c r="C33" s="223" t="s">
        <v>182</v>
      </c>
    </row>
    <row r="34" spans="2:3">
      <c r="B34" s="232" t="s">
        <v>216</v>
      </c>
      <c r="C34" s="223" t="s">
        <v>339</v>
      </c>
    </row>
    <row r="35" spans="2:3">
      <c r="B35" s="223" t="s">
        <v>192</v>
      </c>
      <c r="C35" s="223" t="s">
        <v>218</v>
      </c>
    </row>
    <row r="36" spans="2:3">
      <c r="B36" s="179" t="s">
        <v>213</v>
      </c>
      <c r="C36" s="236" t="s">
        <v>419</v>
      </c>
    </row>
    <row r="37" spans="2:3">
      <c r="B37" s="179" t="s">
        <v>213</v>
      </c>
      <c r="C37" s="236" t="s">
        <v>419</v>
      </c>
    </row>
    <row r="38" spans="2:3">
      <c r="B38" s="268" t="s">
        <v>194</v>
      </c>
      <c r="C38" s="236" t="s">
        <v>432</v>
      </c>
    </row>
    <row r="39" spans="2:3">
      <c r="B39" s="179" t="s">
        <v>372</v>
      </c>
      <c r="C39" s="236" t="s">
        <v>433</v>
      </c>
    </row>
    <row r="40" spans="2:3">
      <c r="B40" s="179" t="s">
        <v>378</v>
      </c>
      <c r="C40" s="236" t="s">
        <v>419</v>
      </c>
    </row>
    <row r="41" spans="2:3">
      <c r="B41" s="271" t="s">
        <v>211</v>
      </c>
      <c r="C41" s="236" t="s">
        <v>434</v>
      </c>
    </row>
    <row r="42" spans="2:3">
      <c r="B42" s="179" t="s">
        <v>213</v>
      </c>
      <c r="C42" s="236" t="s">
        <v>419</v>
      </c>
    </row>
    <row r="43" spans="2:3">
      <c r="B43" s="179" t="s">
        <v>211</v>
      </c>
      <c r="C43" s="236" t="s">
        <v>434</v>
      </c>
    </row>
    <row r="44" spans="2:3">
      <c r="B44" s="179" t="s">
        <v>213</v>
      </c>
      <c r="C44" s="236" t="s">
        <v>419</v>
      </c>
    </row>
    <row r="45" spans="2:3">
      <c r="B45" s="179" t="s">
        <v>213</v>
      </c>
      <c r="C45" s="236" t="s">
        <v>419</v>
      </c>
    </row>
    <row r="46" spans="2:3">
      <c r="B46" s="179" t="s">
        <v>213</v>
      </c>
      <c r="C46" s="236" t="s">
        <v>419</v>
      </c>
    </row>
    <row r="47" spans="2:3">
      <c r="B47" s="179" t="s">
        <v>213</v>
      </c>
      <c r="C47" s="236" t="s">
        <v>419</v>
      </c>
    </row>
    <row r="48" spans="2:3">
      <c r="B48" s="179" t="s">
        <v>213</v>
      </c>
      <c r="C48" s="236" t="s">
        <v>419</v>
      </c>
    </row>
    <row r="49" spans="2:3">
      <c r="B49" s="179" t="s">
        <v>213</v>
      </c>
      <c r="C49" s="236" t="s">
        <v>419</v>
      </c>
    </row>
    <row r="50" spans="2:3">
      <c r="B50" s="179" t="s">
        <v>213</v>
      </c>
      <c r="C50" s="236" t="s">
        <v>419</v>
      </c>
    </row>
    <row r="51" spans="2:3">
      <c r="B51" s="179" t="s">
        <v>213</v>
      </c>
      <c r="C51" s="236" t="s">
        <v>419</v>
      </c>
    </row>
    <row r="52" spans="2:3">
      <c r="B52" s="179" t="s">
        <v>238</v>
      </c>
      <c r="C52" s="236" t="s">
        <v>435</v>
      </c>
    </row>
    <row r="53" spans="2:3">
      <c r="B53" s="179" t="s">
        <v>405</v>
      </c>
      <c r="C53" s="236" t="s">
        <v>419</v>
      </c>
    </row>
    <row r="54" spans="2:3">
      <c r="B54" s="179" t="s">
        <v>213</v>
      </c>
      <c r="C54" s="236" t="s">
        <v>419</v>
      </c>
    </row>
    <row r="55" spans="2:3">
      <c r="B55" s="179" t="s">
        <v>213</v>
      </c>
      <c r="C55" s="236" t="s">
        <v>419</v>
      </c>
    </row>
    <row r="56" spans="2:3">
      <c r="B56" s="223" t="s">
        <v>193</v>
      </c>
      <c r="C56" s="236" t="s">
        <v>434</v>
      </c>
    </row>
    <row r="57" spans="2:3">
      <c r="B57" s="179" t="s">
        <v>213</v>
      </c>
      <c r="C57" s="236" t="s">
        <v>419</v>
      </c>
    </row>
    <row r="58" spans="2:3">
      <c r="B58" s="179" t="s">
        <v>213</v>
      </c>
      <c r="C58" s="236" t="s">
        <v>419</v>
      </c>
    </row>
    <row r="59" spans="2:3">
      <c r="B59" s="179" t="s">
        <v>213</v>
      </c>
      <c r="C59" s="236" t="s">
        <v>419</v>
      </c>
    </row>
    <row r="60" spans="2:3">
      <c r="B60" s="179" t="s">
        <v>213</v>
      </c>
      <c r="C60" s="236" t="s">
        <v>419</v>
      </c>
    </row>
  </sheetData>
  <conditionalFormatting sqref="B4:C54">
    <cfRule type="duplicateValues" dxfId="0" priority="1"/>
  </conditionalFormatting>
  <dataValidations count="5">
    <dataValidation type="list" allowBlank="1" showInputMessage="1" showErrorMessage="1" sqref="B6:B8">
      <formula1>$BA$15:$BA$1532</formula1>
    </dataValidation>
    <dataValidation type="list" allowBlank="1" showInputMessage="1" showErrorMessage="1" sqref="B18">
      <formula1>$BC$15:$BC$1532</formula1>
    </dataValidation>
    <dataValidation type="list" allowBlank="1" showInputMessage="1" showErrorMessage="1" sqref="B24">
      <formula1>$BC$14:$BC$1534</formula1>
    </dataValidation>
    <dataValidation type="list" allowBlank="1" showInputMessage="1" showErrorMessage="1" sqref="B34">
      <formula1>$BB$11:$BB$1486</formula1>
    </dataValidation>
    <dataValidation type="list" allowBlank="1" showInputMessage="1" showErrorMessage="1" sqref="B36:B55 B57:B60">
      <formula1>$BB$11:$BB$1484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D7" sqref="D7"/>
    </sheetView>
  </sheetViews>
  <sheetFormatPr defaultRowHeight="14.4"/>
  <cols>
    <col min="1" max="1" width="20.109375" customWidth="1"/>
    <col min="2" max="2" width="9" bestFit="1" customWidth="1"/>
    <col min="6" max="6" width="3.6640625" customWidth="1"/>
    <col min="7" max="11" width="23.6640625" customWidth="1"/>
  </cols>
  <sheetData>
    <row r="1" spans="1:10">
      <c r="A1" t="s">
        <v>1</v>
      </c>
      <c r="B1" t="s">
        <v>77</v>
      </c>
      <c r="C1" t="s">
        <v>78</v>
      </c>
      <c r="D1" t="s">
        <v>9</v>
      </c>
      <c r="G1" s="9" t="s">
        <v>16</v>
      </c>
      <c r="H1" s="9" t="s">
        <v>17</v>
      </c>
      <c r="I1" s="8" t="s">
        <v>18</v>
      </c>
      <c r="J1" s="9" t="s">
        <v>19</v>
      </c>
    </row>
    <row r="2" spans="1:10" ht="15.6">
      <c r="A2" t="s">
        <v>2</v>
      </c>
      <c r="B2" t="s">
        <v>4</v>
      </c>
      <c r="C2" t="s">
        <v>79</v>
      </c>
      <c r="D2">
        <v>2015</v>
      </c>
      <c r="G2" s="5" t="s">
        <v>6</v>
      </c>
      <c r="H2" s="6">
        <v>407798</v>
      </c>
      <c r="I2" s="6">
        <v>136376</v>
      </c>
      <c r="J2" s="7">
        <v>15876</v>
      </c>
    </row>
    <row r="3" spans="1:10" ht="15.6">
      <c r="A3" t="s">
        <v>3</v>
      </c>
      <c r="B3" t="s">
        <v>5</v>
      </c>
      <c r="C3" t="s">
        <v>80</v>
      </c>
      <c r="D3">
        <v>2016</v>
      </c>
      <c r="G3" s="2" t="s">
        <v>7</v>
      </c>
      <c r="H3" s="3">
        <v>578344</v>
      </c>
      <c r="I3" s="3">
        <v>173870</v>
      </c>
      <c r="J3" s="4">
        <v>26040</v>
      </c>
    </row>
    <row r="4" spans="1:10" ht="15.6">
      <c r="B4" t="s">
        <v>6</v>
      </c>
      <c r="C4" t="s">
        <v>81</v>
      </c>
      <c r="D4">
        <v>2017</v>
      </c>
      <c r="G4" s="2" t="s">
        <v>4</v>
      </c>
      <c r="H4" s="3">
        <v>1941933</v>
      </c>
      <c r="I4" s="3">
        <v>618912</v>
      </c>
      <c r="J4" s="4">
        <v>77135</v>
      </c>
    </row>
    <row r="5" spans="1:10" ht="15.6">
      <c r="B5" t="s">
        <v>7</v>
      </c>
      <c r="C5" t="s">
        <v>82</v>
      </c>
      <c r="D5">
        <v>2018</v>
      </c>
      <c r="G5" s="2" t="s">
        <v>5</v>
      </c>
      <c r="H5" s="3">
        <v>731437</v>
      </c>
      <c r="I5" s="3">
        <v>222656</v>
      </c>
      <c r="J5" s="4">
        <v>36256</v>
      </c>
    </row>
    <row r="6" spans="1:10" ht="15.6">
      <c r="B6" t="s">
        <v>8</v>
      </c>
      <c r="C6" t="s">
        <v>83</v>
      </c>
      <c r="D6">
        <v>2019</v>
      </c>
      <c r="G6" s="11" t="s">
        <v>8</v>
      </c>
      <c r="H6" s="12">
        <v>193100</v>
      </c>
      <c r="I6" s="12">
        <v>40551</v>
      </c>
      <c r="J6" s="13">
        <v>5480</v>
      </c>
    </row>
    <row r="7" spans="1:10">
      <c r="C7" t="s">
        <v>84</v>
      </c>
    </row>
    <row r="8" spans="1:10">
      <c r="C8" t="s">
        <v>85</v>
      </c>
    </row>
    <row r="9" spans="1:10">
      <c r="C9" t="s">
        <v>86</v>
      </c>
    </row>
    <row r="10" spans="1:10">
      <c r="C10" t="s">
        <v>87</v>
      </c>
    </row>
    <row r="11" spans="1:10">
      <c r="C11" t="s">
        <v>88</v>
      </c>
    </row>
    <row r="12" spans="1:10">
      <c r="C12" t="s">
        <v>89</v>
      </c>
    </row>
    <row r="13" spans="1:10">
      <c r="C13" t="s">
        <v>90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HIO</vt:lpstr>
      <vt:lpstr>HCP</vt:lpstr>
      <vt:lpstr>Admission</vt:lpstr>
      <vt:lpstr>PPN</vt:lpstr>
      <vt:lpstr>ICD-codes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Project Director</cp:lastModifiedBy>
  <cp:lastPrinted>2017-11-13T07:44:56Z</cp:lastPrinted>
  <dcterms:created xsi:type="dcterms:W3CDTF">2015-03-26T22:17:46Z</dcterms:created>
  <dcterms:modified xsi:type="dcterms:W3CDTF">2017-12-26T05:57:10Z</dcterms:modified>
</cp:coreProperties>
</file>