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2" yWindow="96" windowWidth="12420" windowHeight="5856" activeTab="1"/>
  </bookViews>
  <sheets>
    <sheet name="HIO" sheetId="1" r:id="rId1"/>
    <sheet name="HCP" sheetId="6" r:id="rId2"/>
    <sheet name="Admission" sheetId="5" r:id="rId3"/>
    <sheet name="PPN" sheetId="7" r:id="rId4"/>
    <sheet name="Sheet1" sheetId="4" state="hidden" r:id="rId5"/>
  </sheets>
  <externalReferences>
    <externalReference r:id="rId6"/>
  </externalReferences>
  <definedNames>
    <definedName name="_xlnm._FilterDatabase" localSheetId="2" hidden="1">Admission!$A$44:$M$92</definedName>
    <definedName name="Province">Table1[#All]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6" i="5" l="1"/>
  <c r="J87" i="5"/>
  <c r="J41" i="5"/>
  <c r="J84" i="5"/>
  <c r="J83" i="5"/>
  <c r="J82" i="5"/>
  <c r="J81" i="5"/>
  <c r="J80" i="5"/>
  <c r="J79" i="5"/>
  <c r="J78" i="5"/>
  <c r="J77" i="5"/>
  <c r="M88" i="5"/>
  <c r="M85" i="5"/>
  <c r="M42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6" i="5"/>
  <c r="J5" i="5"/>
  <c r="J4" i="5"/>
  <c r="J7" i="5"/>
  <c r="J38" i="6" l="1"/>
  <c r="J76" i="5" l="1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E81" i="1"/>
  <c r="J122" i="5" l="1"/>
  <c r="J123" i="5" l="1"/>
  <c r="H27" i="6" l="1"/>
  <c r="H24" i="6"/>
  <c r="A157" i="5" l="1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H21" i="1" l="1"/>
  <c r="H22" i="1" s="1"/>
  <c r="F21" i="1"/>
  <c r="F22" i="1" l="1"/>
  <c r="E31" i="1" l="1"/>
  <c r="E30" i="1"/>
  <c r="D32" i="1"/>
  <c r="D31" i="1"/>
  <c r="D30" i="1"/>
  <c r="E28" i="1"/>
  <c r="D28" i="1"/>
  <c r="I32" i="1" l="1"/>
  <c r="I31" i="1"/>
  <c r="I30" i="1"/>
  <c r="I29" i="1"/>
  <c r="I28" i="1"/>
  <c r="I27" i="1"/>
  <c r="H32" i="1"/>
  <c r="H31" i="1"/>
  <c r="H30" i="1"/>
  <c r="H29" i="1"/>
  <c r="H28" i="1"/>
  <c r="H27" i="1"/>
  <c r="G63" i="6" l="1"/>
  <c r="I33" i="1" l="1"/>
  <c r="H33" i="1"/>
  <c r="E33" i="1"/>
  <c r="D33" i="1"/>
  <c r="H14" i="1"/>
  <c r="F81" i="1" l="1"/>
  <c r="G81" i="1"/>
  <c r="H81" i="1"/>
  <c r="G93" i="1" l="1"/>
  <c r="F93" i="1"/>
  <c r="E93" i="1"/>
  <c r="H38" i="6" l="1"/>
  <c r="I38" i="6"/>
  <c r="H93" i="1" l="1"/>
  <c r="G38" i="6" l="1"/>
  <c r="F38" i="6"/>
  <c r="E38" i="6"/>
  <c r="F63" i="6" l="1"/>
  <c r="J57" i="6" l="1"/>
  <c r="F57" i="6"/>
  <c r="B4" i="7" l="1"/>
  <c r="B5" i="7" s="1"/>
  <c r="B6" i="7" s="1"/>
  <c r="M158" i="5" l="1"/>
  <c r="M157" i="5"/>
  <c r="M84" i="5"/>
  <c r="M123" i="5"/>
</calcChain>
</file>

<file path=xl/sharedStrings.xml><?xml version="1.0" encoding="utf-8"?>
<sst xmlns="http://schemas.openxmlformats.org/spreadsheetml/2006/main" count="757" uniqueCount="429">
  <si>
    <t>Social Health Protection Programme</t>
  </si>
  <si>
    <t>Province</t>
  </si>
  <si>
    <t xml:space="preserve">Khyber Pakhtunkhwa </t>
  </si>
  <si>
    <t>Gilgit Baltistan</t>
  </si>
  <si>
    <t>Mardan</t>
  </si>
  <si>
    <t>Kohat</t>
  </si>
  <si>
    <t>Chitral</t>
  </si>
  <si>
    <t>Malakand</t>
  </si>
  <si>
    <t>Gilgit</t>
  </si>
  <si>
    <t>Year</t>
  </si>
  <si>
    <t>Report Prepared by:</t>
  </si>
  <si>
    <t>I. Population Coverage</t>
  </si>
  <si>
    <t>Total (in District)</t>
  </si>
  <si>
    <t>Households</t>
  </si>
  <si>
    <t>Population</t>
  </si>
  <si>
    <t>Name of Districts</t>
  </si>
  <si>
    <t>Estimated population</t>
  </si>
  <si>
    <t>Population of beneficiaries</t>
  </si>
  <si>
    <t># households beneficiary</t>
  </si>
  <si>
    <t>Total</t>
  </si>
  <si>
    <t>Eligible Population</t>
  </si>
  <si>
    <t>Population Profile of Insured Population (Cumulative)</t>
  </si>
  <si>
    <t>Age Group</t>
  </si>
  <si>
    <t>Male</t>
  </si>
  <si>
    <t>Female</t>
  </si>
  <si>
    <t>Under 1 year</t>
  </si>
  <si>
    <t>1 to 4 years</t>
  </si>
  <si>
    <t>5 to 14 years</t>
  </si>
  <si>
    <t>15 to 49 years</t>
  </si>
  <si>
    <t>60 years or more</t>
  </si>
  <si>
    <t>50 to 59 years</t>
  </si>
  <si>
    <t>II. Service Provision</t>
  </si>
  <si>
    <t>Private</t>
  </si>
  <si>
    <t>Public</t>
  </si>
  <si>
    <t>Pak Army</t>
  </si>
  <si>
    <t>Hospitals in District and visited/empaneled during the month</t>
  </si>
  <si>
    <t>Total Number of Hospitals in the district</t>
  </si>
  <si>
    <t>Visited Hospitals during reporting month</t>
  </si>
  <si>
    <t>No of hospitals empanelled during month</t>
  </si>
  <si>
    <t>Total hospitals empaneled in the district</t>
  </si>
  <si>
    <t>III. Service Utilization</t>
  </si>
  <si>
    <t>Total Number of admissions by Gender and by Cause of Admission</t>
  </si>
  <si>
    <t>Surgical</t>
  </si>
  <si>
    <t>Non-surgical</t>
  </si>
  <si>
    <t>Type of insured population</t>
  </si>
  <si>
    <t>Number of Admissions by Treatment</t>
  </si>
  <si>
    <t>Public Hospitals</t>
  </si>
  <si>
    <t>Private Hospitals</t>
  </si>
  <si>
    <t>a. In Public Sector Hospitals</t>
  </si>
  <si>
    <t>b. In Private Hospitals</t>
  </si>
  <si>
    <t>c. Total Admissions</t>
  </si>
  <si>
    <t>IV. Cost of Treatment and Claims</t>
  </si>
  <si>
    <t>Admissions</t>
  </si>
  <si>
    <t>Cost</t>
  </si>
  <si>
    <t>Public Sector</t>
  </si>
  <si>
    <t>Type of Hospitals</t>
  </si>
  <si>
    <t>V. Claims submitted and settled</t>
  </si>
  <si>
    <t># Claims Submitted</t>
  </si>
  <si>
    <t>Amount Claimed</t>
  </si>
  <si>
    <t># Claims Settled</t>
  </si>
  <si>
    <t>Amount Disbursed</t>
  </si>
  <si>
    <t>Average Length of Stay (ALOS) of insured patients</t>
  </si>
  <si>
    <t>Surgical cases</t>
  </si>
  <si>
    <t>Non-surgical cases</t>
  </si>
  <si>
    <t>Overall</t>
  </si>
  <si>
    <t>VI. Marketing Activities</t>
  </si>
  <si>
    <t>Monthly Report by Health Insurance Organization</t>
  </si>
  <si>
    <t>Report Checked and Verified by:</t>
  </si>
  <si>
    <t xml:space="preserve">  Total enrolled amongst eligible population</t>
  </si>
  <si>
    <t xml:space="preserve">  Total enrolled amongst general population</t>
  </si>
  <si>
    <t>Hospitals Fulfilling empanelment Criteria</t>
  </si>
  <si>
    <t>Surgical/Obstetric Treatment</t>
  </si>
  <si>
    <t>Signature: …………………………………….</t>
  </si>
  <si>
    <t>Districts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</si>
  <si>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</si>
  <si>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</si>
  <si>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</si>
  <si>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</si>
  <si>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</si>
  <si>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</si>
  <si>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</si>
  <si>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</si>
  <si>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</si>
  <si>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</si>
  <si>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</si>
  <si>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</si>
  <si>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</si>
  <si>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Target Population</t>
  </si>
  <si>
    <t>Private (NGO)</t>
  </si>
  <si>
    <t>Obstetric</t>
  </si>
  <si>
    <t>b. Non-surgical Admissions  (private hospitals include both for-profit and NGO)</t>
  </si>
  <si>
    <t>Note: Private hospitals (if not specified otherwise) include both for-profit and NGO managed.</t>
  </si>
  <si>
    <t>S.No</t>
  </si>
  <si>
    <t>Gender</t>
  </si>
  <si>
    <t>Age</t>
  </si>
  <si>
    <t>Hospital type</t>
  </si>
  <si>
    <t xml:space="preserve">  District</t>
  </si>
  <si>
    <t xml:space="preserve">  Year</t>
  </si>
  <si>
    <t xml:space="preserve">  Province</t>
  </si>
  <si>
    <t>a. Surgical/Obstetric Admissions (private hospitals include both for-profit and NGO)</t>
  </si>
  <si>
    <t xml:space="preserve">   Name of Health Facility</t>
  </si>
  <si>
    <t xml:space="preserve">  Type of Health Facility (Government or Private)</t>
  </si>
  <si>
    <t>District</t>
  </si>
  <si>
    <t>Services Provided during reporting month</t>
  </si>
  <si>
    <t>Total Number of Beds for inpatients</t>
  </si>
  <si>
    <t>Total Admissions during reporting month</t>
  </si>
  <si>
    <t>Total Occupied Bed Days (OBDs) during the month</t>
  </si>
  <si>
    <t>Number of Admissions of insured patients</t>
  </si>
  <si>
    <t>Occupied bed days by Insured patients</t>
  </si>
  <si>
    <t>Average Length of Stay (ALOS) of Insured patients</t>
  </si>
  <si>
    <t>Admissions of insured by Age Group, Gender and Cause of Admission</t>
  </si>
  <si>
    <t>Surgical/Obstetric</t>
  </si>
  <si>
    <t>Non-surgical Cases</t>
  </si>
  <si>
    <t>Under 1 Year</t>
  </si>
  <si>
    <t>14 to 49 years</t>
  </si>
  <si>
    <t>TOTAL</t>
  </si>
  <si>
    <t>Most common causes of admissions</t>
  </si>
  <si>
    <t>a. Surgical/Obstetric Cases</t>
  </si>
  <si>
    <t xml:space="preserve">    b. Non-surgical Cases</t>
  </si>
  <si>
    <t>Cause of Admission</t>
  </si>
  <si>
    <t>Number of Admissions</t>
  </si>
  <si>
    <t>Cost of Treatment</t>
  </si>
  <si>
    <t>Type of cases</t>
  </si>
  <si>
    <t>Number of Admission</t>
  </si>
  <si>
    <t>Amount billed</t>
  </si>
  <si>
    <t>Claims submitted and settled</t>
  </si>
  <si>
    <t>Indicator</t>
  </si>
  <si>
    <t>Number of claims</t>
  </si>
  <si>
    <t>Claims submitted during last month*</t>
  </si>
  <si>
    <t>Claims submitted during the reporting month</t>
  </si>
  <si>
    <t>Cumulative claims submitted so far**</t>
  </si>
  <si>
    <t>Cumulative claims rejected so far</t>
  </si>
  <si>
    <t>Revenues generated and utilized</t>
  </si>
  <si>
    <t>Total amount received during last month against claims from HIO</t>
  </si>
  <si>
    <t>Expenditure out the received amount</t>
  </si>
  <si>
    <t xml:space="preserve">            Purchasing medical/surgical supplies</t>
  </si>
  <si>
    <t xml:space="preserve">            Paying incentives to health care providers</t>
  </si>
  <si>
    <t xml:space="preserve">            Repair/maintenance of hospital</t>
  </si>
  <si>
    <t>TOTAL Expenditure</t>
  </si>
  <si>
    <t>Organisational Development</t>
  </si>
  <si>
    <t>Signature: ……………………</t>
  </si>
  <si>
    <t>Private for non-profit</t>
  </si>
  <si>
    <t>Private Hospitals (for-non-profit &amp; NGO)</t>
  </si>
  <si>
    <t>Total Over all</t>
  </si>
  <si>
    <t>Date of Discharge</t>
  </si>
  <si>
    <t>Lenth of Stay</t>
  </si>
  <si>
    <t xml:space="preserve">UC/Village </t>
  </si>
  <si>
    <t>Contact No</t>
  </si>
  <si>
    <t>Name of Patient</t>
  </si>
  <si>
    <t xml:space="preserve">Total </t>
  </si>
  <si>
    <t>Name of Hospitals</t>
  </si>
  <si>
    <t>District: Gilgit</t>
  </si>
  <si>
    <t>AGA KHAN MEDICAL CENTRE GILGIT</t>
  </si>
  <si>
    <t>05811-459741</t>
  </si>
  <si>
    <t>DHQ HOSPITAL</t>
  </si>
  <si>
    <t>HOSPITAL ROAD, GILGIT</t>
  </si>
  <si>
    <t>05811-920253</t>
  </si>
  <si>
    <t>CITY HOSPITAL</t>
  </si>
  <si>
    <t>RIVER VIEW ROAD, GILGIT</t>
  </si>
  <si>
    <t>05811-920577</t>
  </si>
  <si>
    <t>SEHAT FOUNDATION HOSPITAL</t>
  </si>
  <si>
    <t>MAIN KKH, SHARKOT, DANYORE, GILGIT</t>
  </si>
  <si>
    <t>05811-459997, 05811-456977</t>
  </si>
  <si>
    <t>FAMILY HEALTH CENTRE, GILGIT</t>
  </si>
  <si>
    <t>ZULFIQARABAD,GILGIT</t>
  </si>
  <si>
    <t>05811-920331</t>
  </si>
  <si>
    <t xml:space="preserve">   Designation: </t>
  </si>
  <si>
    <t xml:space="preserve">Designation: </t>
  </si>
  <si>
    <t xml:space="preserve">Date Submitted: </t>
  </si>
  <si>
    <t>Date of Admission</t>
  </si>
  <si>
    <t xml:space="preserve">4. Number of ads in local media (print &amp; electronic)  </t>
  </si>
  <si>
    <t xml:space="preserve"> Total number of physicians (MOs and specialists) in hospital</t>
  </si>
  <si>
    <t xml:space="preserve"> Number of physicians trained in use of treatment protocols</t>
  </si>
  <si>
    <t xml:space="preserve"> Total number of Administrative staff including managers/MS </t>
  </si>
  <si>
    <t xml:space="preserve"> Number of Administrative staff trained in insurance related procedures</t>
  </si>
  <si>
    <t xml:space="preserve"> Total number of staff in Finance/Accounts section</t>
  </si>
  <si>
    <t xml:space="preserve"> Number of finance/account staff trained in claims management</t>
  </si>
  <si>
    <t>Appendicitis, acute w/o peritonitis</t>
  </si>
  <si>
    <t>Septicemia, gram-negative, unspec.</t>
  </si>
  <si>
    <t>LSCS</t>
  </si>
  <si>
    <t>Total bed days</t>
  </si>
  <si>
    <t>occupancy rate</t>
  </si>
  <si>
    <t xml:space="preserve">            Purchasing drugs  (city hospital)</t>
  </si>
  <si>
    <t xml:space="preserve">3. Number of Community-based worker (LHWs, CMWs, CHWs etc.)    </t>
  </si>
  <si>
    <t>Claim Amount</t>
  </si>
  <si>
    <t>Preg., other complications, unspec.</t>
  </si>
  <si>
    <t>Sign: …………………….</t>
  </si>
  <si>
    <t xml:space="preserve">Name:   </t>
  </si>
  <si>
    <t>Surgical admission (as per ICD-CODE)</t>
  </si>
  <si>
    <t>Non-Surgical Admission (as per ICD-CODE)</t>
  </si>
  <si>
    <t>SVD,s</t>
  </si>
  <si>
    <t>Cholilethiasis</t>
  </si>
  <si>
    <t>DAMOTE</t>
  </si>
  <si>
    <t>JAGLOT</t>
  </si>
  <si>
    <t>DHQ</t>
  </si>
  <si>
    <t>GMC</t>
  </si>
  <si>
    <t>Sepsis, neonatal</t>
  </si>
  <si>
    <t>Septicimia</t>
  </si>
  <si>
    <t>Sugical</t>
  </si>
  <si>
    <t>Non Surgical</t>
  </si>
  <si>
    <t>Gastroenteritis, infectious</t>
  </si>
  <si>
    <t xml:space="preserve">Al-AZHAR SITE NOMAL ROAD, CHILMIS DAS, GILGIT NEAR KARAKURUM INTERNATIONAL UNIVERSITY (KIU), </t>
  </si>
  <si>
    <t>INPROCESS</t>
  </si>
  <si>
    <t>Private/Government</t>
  </si>
  <si>
    <t>N.N.Sepsis</t>
  </si>
  <si>
    <t>Br.Asthma</t>
  </si>
  <si>
    <t xml:space="preserve">Hypertenstion </t>
  </si>
  <si>
    <t>Hypertension, benign</t>
  </si>
  <si>
    <t>Septicimia/Fever</t>
  </si>
  <si>
    <t xml:space="preserve">  Newly enrolled during the reporting month (renewed)</t>
  </si>
  <si>
    <t>Insured from  Eligible Population                                                    (for whom premium will be paid by Govt.)</t>
  </si>
  <si>
    <t>Fever, unspec.</t>
  </si>
  <si>
    <t>BASEEN</t>
  </si>
  <si>
    <t>Jalal Abad</t>
  </si>
  <si>
    <t>AKMCG/DHQ/City Hospital/Sehat Foundation/RFPAP(FHH)</t>
  </si>
  <si>
    <t>Pneumonia/ARI</t>
  </si>
  <si>
    <t>Others</t>
  </si>
  <si>
    <t>Pneumonia/URTI</t>
  </si>
  <si>
    <t xml:space="preserve">1. Number of marketing sessions arranged for general public   </t>
  </si>
  <si>
    <t xml:space="preserve">2. Number of meetings with Community-based Organizations      </t>
  </si>
  <si>
    <t xml:space="preserve">5.Total meeting with Wos </t>
  </si>
  <si>
    <t>Pneumonia, unspec.</t>
  </si>
  <si>
    <t>MI, acute, unspec.</t>
  </si>
  <si>
    <t>Insured from Target Population (Wider Enrollment)</t>
  </si>
  <si>
    <t xml:space="preserve">   Enrolled for Nov.17</t>
  </si>
  <si>
    <t>Total Insured Population</t>
  </si>
  <si>
    <t xml:space="preserve">  New enrolled from Mar. to Jul.18</t>
  </si>
  <si>
    <t xml:space="preserve">   Date Submitted:</t>
  </si>
  <si>
    <t>Sing: …………………….</t>
  </si>
  <si>
    <t>Appendcitis/Appendectomy</t>
  </si>
  <si>
    <t xml:space="preserve">      Report Checked and Verified by:</t>
  </si>
  <si>
    <t>Monthly Report by Health Care Providers</t>
  </si>
  <si>
    <t>.</t>
  </si>
  <si>
    <t>Pregnancy e Other Complications</t>
  </si>
  <si>
    <t>Br.Asthma/COPD</t>
  </si>
  <si>
    <t>Abdominal pain, unspec.</t>
  </si>
  <si>
    <t>Shukyote</t>
  </si>
  <si>
    <t>HASINA</t>
  </si>
  <si>
    <t>City hosptial Gilgit</t>
  </si>
  <si>
    <t>Tonsillitis, acute</t>
  </si>
  <si>
    <t>Chronic ischemic heart disease, unspec.</t>
  </si>
  <si>
    <t xml:space="preserve">Private </t>
  </si>
  <si>
    <t>Private NGO</t>
  </si>
  <si>
    <t>G. Total</t>
  </si>
  <si>
    <t>Name: Shamim Rasool</t>
  </si>
  <si>
    <t>Shamim Rasool</t>
  </si>
  <si>
    <t>Designation:</t>
  </si>
  <si>
    <t>Anemia</t>
  </si>
  <si>
    <t>BIBI FATIMA</t>
  </si>
  <si>
    <t>Anemia, other, unspec.</t>
  </si>
  <si>
    <t>COPD, NOS</t>
  </si>
  <si>
    <t>SKARQUI</t>
  </si>
  <si>
    <t>RAHIMABAD</t>
  </si>
  <si>
    <t>MEHER BANO</t>
  </si>
  <si>
    <t>Hepatitis, viral, NOS</t>
  </si>
  <si>
    <t>Oshkhandsas</t>
  </si>
  <si>
    <t>G.Total</t>
  </si>
  <si>
    <t>Total patients</t>
  </si>
  <si>
    <t>3 1st year &amp; 1 2nd year</t>
  </si>
  <si>
    <t xml:space="preserve"> 7/11/2018</t>
  </si>
  <si>
    <t>Abcess Bursa/Cellulitis</t>
  </si>
  <si>
    <t>Tonsilitis</t>
  </si>
  <si>
    <t>MI/IHD/Angina Unstalbe</t>
  </si>
  <si>
    <t>Name:</t>
  </si>
  <si>
    <t>Executive Officer</t>
  </si>
  <si>
    <t>MI/IHD,Heart Failure/Angina Unstable</t>
  </si>
  <si>
    <t>LAL MAST</t>
  </si>
  <si>
    <t>BUSHRA</t>
  </si>
  <si>
    <t>Abscess, bursa</t>
  </si>
  <si>
    <t>female</t>
  </si>
  <si>
    <t>KONODASS</t>
  </si>
  <si>
    <t>Basin Gilgit</t>
  </si>
  <si>
    <t>03555106888</t>
  </si>
  <si>
    <t>BERMAS GILGIT</t>
  </si>
  <si>
    <t>JAVED ALAM</t>
  </si>
  <si>
    <t>BIBI AMINA</t>
  </si>
  <si>
    <t>ZARTAJ</t>
  </si>
  <si>
    <t>Calculus, kidney</t>
  </si>
  <si>
    <t>Bronchitis, acute</t>
  </si>
  <si>
    <t>Angina, unstable</t>
  </si>
  <si>
    <t>HUSSAIN ABAD COLONY JUTIAL</t>
  </si>
  <si>
    <t>jk#1 Danyore</t>
  </si>
  <si>
    <t>05811-455363</t>
  </si>
  <si>
    <t>SHPI Inpatient Hospitalization Report for Nov-2018</t>
  </si>
  <si>
    <t xml:space="preserve"> Reporting Month Nov</t>
  </si>
  <si>
    <t>Urinary Trect Infection(UTI)</t>
  </si>
  <si>
    <t>Calculus kidney</t>
  </si>
  <si>
    <t>Head Injury</t>
  </si>
  <si>
    <t>intestinal obstruction, unspec.</t>
  </si>
  <si>
    <t>Fracture lower arm, healing, aftercare</t>
  </si>
  <si>
    <t>COPD .Nos</t>
  </si>
  <si>
    <t>Peptic Ulcer Disease</t>
  </si>
  <si>
    <t>Post Lungs T.B</t>
  </si>
  <si>
    <t>Designation: Executive Officer</t>
  </si>
  <si>
    <t>Urinary Trect Infection(UTI)/Calculus kidney</t>
  </si>
  <si>
    <t>SHUNILA ZEHRA</t>
  </si>
  <si>
    <t>HASAN</t>
  </si>
  <si>
    <t>NAILA</t>
  </si>
  <si>
    <t>ABDUL QADIR</t>
  </si>
  <si>
    <t>MASHROOF</t>
  </si>
  <si>
    <t>CHAHAT ALI</t>
  </si>
  <si>
    <t>DALEEL AHMED</t>
  </si>
  <si>
    <t>ZULAIKA</t>
  </si>
  <si>
    <t>NARGIS</t>
  </si>
  <si>
    <t>ABIDA BATOOL</t>
  </si>
  <si>
    <t>RAHIMA</t>
  </si>
  <si>
    <t>MOHAMMAD WALI</t>
  </si>
  <si>
    <t>ALIZA ZEHRA</t>
  </si>
  <si>
    <t>KAIR BIBI</t>
  </si>
  <si>
    <t>SHAZIA</t>
  </si>
  <si>
    <t>ATTIYA</t>
  </si>
  <si>
    <t>ZAFIRAH</t>
  </si>
  <si>
    <t>MUJEEB</t>
  </si>
  <si>
    <t>NASEEB GUL</t>
  </si>
  <si>
    <t>MOHD QADIR KHAN</t>
  </si>
  <si>
    <t>REEMA</t>
  </si>
  <si>
    <t>SIDRA</t>
  </si>
  <si>
    <t>WAQAR</t>
  </si>
  <si>
    <t>FATIMA</t>
  </si>
  <si>
    <t>TAHIR JAN</t>
  </si>
  <si>
    <t>HUSANA</t>
  </si>
  <si>
    <t>ORUJ</t>
  </si>
  <si>
    <t>MUHIT</t>
  </si>
  <si>
    <t>SAJID IQBAL</t>
  </si>
  <si>
    <t xml:space="preserve">HIDAYAT </t>
  </si>
  <si>
    <t>NADIR BUTI</t>
  </si>
  <si>
    <t>Head injury, NOS</t>
  </si>
  <si>
    <t>POST TB LUNG</t>
  </si>
  <si>
    <t>Urinary obstruction, unspec.</t>
  </si>
  <si>
    <t>Asthma, intrinsic w/ acute exacerbation</t>
  </si>
  <si>
    <t>Peptic ulcer disease, unspec. w/o obstruction</t>
  </si>
  <si>
    <t>FEMALE</t>
  </si>
  <si>
    <t>city hosptial Gilgit</t>
  </si>
  <si>
    <t>JUTAL RAHIMABAD</t>
  </si>
  <si>
    <t>FAIZABAD NOMAL</t>
  </si>
  <si>
    <t>CHAMUGARD</t>
  </si>
  <si>
    <t>JAGEER BASIN</t>
  </si>
  <si>
    <t>BARGO PAEEN</t>
  </si>
  <si>
    <t>PADI BANGLA</t>
  </si>
  <si>
    <t>SHAROOT</t>
  </si>
  <si>
    <t>DANYORE</t>
  </si>
  <si>
    <t>NAKUE</t>
  </si>
  <si>
    <t>DOMOTE</t>
  </si>
  <si>
    <t>03470111238 KASHROTE</t>
  </si>
  <si>
    <t>03425575216 AMPHARY</t>
  </si>
  <si>
    <t>03555253979 JALALABAD</t>
  </si>
  <si>
    <t>MEHER JAN</t>
  </si>
  <si>
    <t>Cholecystitis, acute</t>
  </si>
  <si>
    <t>Wider Inpatient Hospitalization Report for Nov-2018</t>
  </si>
  <si>
    <t xml:space="preserve">AFSANA   </t>
  </si>
  <si>
    <t>ALI ZAIN</t>
  </si>
  <si>
    <t>SHAHIDA BANO</t>
  </si>
  <si>
    <t>BIBI MURANA</t>
  </si>
  <si>
    <t>MAHOOT BIBI</t>
  </si>
  <si>
    <t>SONIA IQBAL</t>
  </si>
  <si>
    <t>SYED ASGHAR HUSSAIN</t>
  </si>
  <si>
    <t>SULTAN ALI</t>
  </si>
  <si>
    <t>RIZWANA</t>
  </si>
  <si>
    <t>ROHAAN BAIG</t>
  </si>
  <si>
    <t>FARHANA SATTAR</t>
  </si>
  <si>
    <t>HAJI MUHAMMAD ALI</t>
  </si>
  <si>
    <t>NANI</t>
  </si>
  <si>
    <t>BANO CHANBELI</t>
  </si>
  <si>
    <t xml:space="preserve">HIBA KARIM </t>
  </si>
  <si>
    <t>SHAZIA BANO</t>
  </si>
  <si>
    <t>NADIR SHAH</t>
  </si>
  <si>
    <t>MUHAMMAD AZAM</t>
  </si>
  <si>
    <t>ABIDA KHANUM</t>
  </si>
  <si>
    <t>INAM ULLAH KHAN</t>
  </si>
  <si>
    <t>FARMAN ALI KHAN</t>
  </si>
  <si>
    <t>RUBINA SHAHEEN</t>
  </si>
  <si>
    <t>INSHA</t>
  </si>
  <si>
    <t>ROZINA SHOUKAT</t>
  </si>
  <si>
    <t>DILBAZ</t>
  </si>
  <si>
    <t>AMMAR JAHAN</t>
  </si>
  <si>
    <t>SHAH NAZEER</t>
  </si>
  <si>
    <t>ASMA</t>
  </si>
  <si>
    <t>SARIM ZOHRA</t>
  </si>
  <si>
    <t>DILAWAR NAWAZ</t>
  </si>
  <si>
    <t>JAVEED IQBAL</t>
  </si>
  <si>
    <t>SHAKILA BANO</t>
  </si>
  <si>
    <t>QAIMA ZOHRA</t>
  </si>
  <si>
    <t>FOUZIA BANO</t>
  </si>
  <si>
    <t>Gastritis, unspec. w/o hemorrhage</t>
  </si>
  <si>
    <t>Cholelithiasis, GB w/ obstruction &amp; acute cholecystitis</t>
  </si>
  <si>
    <t>Pheochrmoly tumor</t>
  </si>
  <si>
    <t>Refractory jundice</t>
  </si>
  <si>
    <t>Urinary tract infection, unspec./pyuria</t>
  </si>
  <si>
    <t>APD</t>
  </si>
  <si>
    <t>NORMAL DELIVERY</t>
  </si>
  <si>
    <t>Asthma, ext., w/ status asthmaticus</t>
  </si>
  <si>
    <t>Migraine, unspec., not intractable</t>
  </si>
  <si>
    <t>Rectocele</t>
  </si>
  <si>
    <t>FPAP</t>
  </si>
  <si>
    <t>CMH</t>
  </si>
  <si>
    <t>0341-8895670</t>
  </si>
  <si>
    <t>BARMAS</t>
  </si>
  <si>
    <t>CEENA HEALTH</t>
  </si>
  <si>
    <t>Jutial Gilgit</t>
  </si>
  <si>
    <t>Majini Mahala, Gilgit</t>
  </si>
  <si>
    <t>JK#7 Danyore</t>
  </si>
  <si>
    <t>khomer</t>
  </si>
  <si>
    <t>konodass</t>
  </si>
  <si>
    <t>jk#10 Danyore</t>
  </si>
  <si>
    <t>JUTIAL</t>
  </si>
  <si>
    <t>Nagral, Gilgit</t>
  </si>
  <si>
    <t>Ampary Shireenabad Danyour</t>
  </si>
  <si>
    <t>JK 1, Oshkandas, Danyore, Gilgit</t>
  </si>
  <si>
    <t>Yasin Colony</t>
  </si>
  <si>
    <t>JK 1 SULTANABAD</t>
  </si>
  <si>
    <t>Salar road Jutial gilgit</t>
  </si>
  <si>
    <t>Sultanabad, JK3, Gilgit</t>
  </si>
  <si>
    <t>jk#9 Oshikandass</t>
  </si>
  <si>
    <t>Sami Mohla Jutial</t>
  </si>
  <si>
    <t>ALSABAH</t>
  </si>
  <si>
    <t>Sonikot, Gilgit</t>
  </si>
  <si>
    <t>Sadruddin Abad,Nomal</t>
  </si>
  <si>
    <t>sonikot Gilgit</t>
  </si>
  <si>
    <t>Haidari Molalah Basin</t>
  </si>
  <si>
    <t>Amphari, Gilgit</t>
  </si>
  <si>
    <t>MOHAMMADABAD JK9</t>
  </si>
  <si>
    <t>Sonikote Gilgit</t>
  </si>
  <si>
    <t>JK# 2 Princeabad</t>
  </si>
  <si>
    <t>Rahimabad No 1, Gilgit</t>
  </si>
  <si>
    <t>Usmanabad Bain pain</t>
  </si>
  <si>
    <t>Mhod Abad Danyore</t>
  </si>
  <si>
    <t>Noor Colony</t>
  </si>
  <si>
    <t>Sultanabad, JK1, Gilgit</t>
  </si>
  <si>
    <t>Claims settled during reporting month * Inculding one CMH &amp; one AKMCG Reimburesments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</si>
</sst>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&quot;£&quot;#,##0.00;[Red]\-&quot;£&quot;#,##0.00"/>
    <numFmt numFmtId="165" formatCode="_-* #,##0.00_-;\-* #,##0.00_-;_-* &quot;-&quot;??_-;_-@_-"/>
    <numFmt numFmtId="166" formatCode="[$-409]d\-mmm\-yyyy;@"/>
    <numFmt numFmtId="167" formatCode="_(* #,##0_);_(* \(#,##0\);_(* &quot;-&quot;??_);_(@_)"/>
    <numFmt numFmtId="168" formatCode="0.0"/>
    <numFmt numFmtId="169" formatCode="_ * #,##0_ ;_ * \-#,##0_ ;_ * &quot;-&quot;??_ ;_ @_ "/>
    <numFmt numFmtId="170" formatCode="_ * #,##0.00_ ;_ * \-#,##0.00_ ;_ * &quot;-&quot;??_ ;_ @_ "/>
    <numFmt numFmtId="171" formatCode="[$-409]d\-mmm\-yy;@"/>
    <numFmt numFmtId="172" formatCode="[$-409]dd\-mmm\-yy;@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Symbol"/>
      <family val="1"/>
      <charset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  <font>
      <sz val="14"/>
      <color theme="1"/>
      <name val="Verdana"/>
      <family val="2"/>
    </font>
    <font>
      <sz val="10"/>
      <name val="Verdana"/>
      <family val="2"/>
    </font>
    <font>
      <b/>
      <sz val="11"/>
      <color indexed="9"/>
      <name val="Verdana"/>
      <family val="2"/>
    </font>
    <font>
      <sz val="10"/>
      <color indexed="8"/>
      <name val="Verdan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  <font>
      <sz val="10"/>
      <color theme="1"/>
      <name val="Calibri"/>
      <family val="2"/>
      <scheme val="minor"/>
    </font>
    <font>
      <b/>
      <sz val="9"/>
      <color theme="1"/>
      <name val="Verdana"/>
      <family val="2"/>
    </font>
    <font>
      <b/>
      <sz val="10"/>
      <name val="Verdana"/>
      <family val="2"/>
    </font>
    <font>
      <b/>
      <sz val="10"/>
      <color theme="0"/>
      <name val="Verdana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Verdana"/>
      <family val="2"/>
    </font>
    <font>
      <b/>
      <sz val="9"/>
      <color theme="1"/>
      <name val="Arial"/>
      <family val="2"/>
    </font>
    <font>
      <b/>
      <i/>
      <sz val="11"/>
      <name val="Verdana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Verdana"/>
      <family val="2"/>
    </font>
    <font>
      <i/>
      <sz val="9"/>
      <color theme="1"/>
      <name val="Verdana"/>
      <family val="2"/>
    </font>
    <font>
      <sz val="10"/>
      <color indexed="8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/>
      <bottom/>
      <diagonal/>
    </border>
  </borders>
  <cellStyleXfs count="73">
    <xf numFmtId="0" fontId="0" fillId="0" borderId="0"/>
    <xf numFmtId="43" fontId="6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6" fillId="0" borderId="0"/>
    <xf numFmtId="0" fontId="5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43" fontId="26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567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2" xfId="0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 indent="5"/>
    </xf>
    <xf numFmtId="0" fontId="1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1" fillId="0" borderId="4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/>
    <xf numFmtId="0" fontId="4" fillId="0" borderId="0" xfId="0" applyFont="1"/>
    <xf numFmtId="14" fontId="11" fillId="0" borderId="0" xfId="0" applyNumberFormat="1" applyFont="1"/>
    <xf numFmtId="16" fontId="11" fillId="0" borderId="0" xfId="0" applyNumberFormat="1" applyFont="1"/>
    <xf numFmtId="0" fontId="11" fillId="0" borderId="0" xfId="0" applyFont="1" applyBorder="1"/>
    <xf numFmtId="0" fontId="11" fillId="0" borderId="1" xfId="0" applyFont="1" applyBorder="1"/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37" fontId="11" fillId="0" borderId="0" xfId="1" applyNumberFormat="1" applyFont="1" applyBorder="1" applyAlignment="1">
      <alignment vertical="center" wrapText="1"/>
    </xf>
    <xf numFmtId="37" fontId="11" fillId="0" borderId="2" xfId="1" applyNumberFormat="1" applyFont="1" applyBorder="1" applyAlignment="1">
      <alignment vertical="center"/>
    </xf>
    <xf numFmtId="0" fontId="11" fillId="0" borderId="7" xfId="0" applyFont="1" applyBorder="1"/>
    <xf numFmtId="0" fontId="16" fillId="3" borderId="19" xfId="0" applyFont="1" applyFill="1" applyBorder="1" applyAlignment="1">
      <alignment horizontal="center" vertical="center" wrapText="1" readingOrder="1"/>
    </xf>
    <xf numFmtId="0" fontId="17" fillId="0" borderId="19" xfId="0" applyFont="1" applyBorder="1" applyAlignment="1">
      <alignment horizontal="center" vertical="center"/>
    </xf>
    <xf numFmtId="0" fontId="17" fillId="0" borderId="19" xfId="0" applyFont="1" applyBorder="1" applyAlignment="1">
      <alignment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" fillId="0" borderId="0" xfId="0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8" fontId="1" fillId="0" borderId="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Fill="1"/>
    <xf numFmtId="1" fontId="5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/>
    <xf numFmtId="168" fontId="4" fillId="0" borderId="0" xfId="1" applyNumberFormat="1" applyFont="1" applyFill="1" applyBorder="1" applyAlignment="1">
      <alignment horizontal="center"/>
    </xf>
    <xf numFmtId="2" fontId="0" fillId="5" borderId="0" xfId="0" applyNumberFormat="1" applyFill="1" applyBorder="1" applyAlignment="1" applyProtection="1">
      <alignment vertical="top"/>
      <protection locked="0"/>
    </xf>
    <xf numFmtId="2" fontId="5" fillId="5" borderId="0" xfId="0" applyNumberFormat="1" applyFont="1" applyFill="1" applyBorder="1" applyAlignment="1" applyProtection="1">
      <alignment vertical="top"/>
      <protection locked="0"/>
    </xf>
    <xf numFmtId="2" fontId="5" fillId="5" borderId="0" xfId="33" applyNumberFormat="1" applyFill="1" applyBorder="1" applyAlignment="1" applyProtection="1">
      <alignment vertical="top"/>
      <protection locked="0"/>
    </xf>
    <xf numFmtId="2" fontId="0" fillId="5" borderId="0" xfId="0" applyNumberFormat="1" applyFont="1" applyFill="1" applyBorder="1" applyAlignment="1" applyProtection="1">
      <alignment vertical="top"/>
      <protection locked="0"/>
    </xf>
    <xf numFmtId="0" fontId="0" fillId="0" borderId="2" xfId="0" applyBorder="1"/>
    <xf numFmtId="168" fontId="11" fillId="0" borderId="0" xfId="0" applyNumberFormat="1" applyFont="1" applyFill="1"/>
    <xf numFmtId="0" fontId="11" fillId="0" borderId="0" xfId="0" applyFont="1" applyAlignment="1">
      <alignment horizontal="left"/>
    </xf>
    <xf numFmtId="0" fontId="11" fillId="0" borderId="0" xfId="0" applyFont="1" applyAlignment="1"/>
    <xf numFmtId="0" fontId="19" fillId="0" borderId="0" xfId="0" applyFont="1" applyFill="1"/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20" fillId="0" borderId="0" xfId="0" applyFont="1"/>
    <xf numFmtId="0" fontId="11" fillId="0" borderId="0" xfId="0" applyFont="1" applyBorder="1" applyAlignment="1">
      <alignment horizontal="center" vertical="center"/>
    </xf>
    <xf numFmtId="0" fontId="11" fillId="0" borderId="4" xfId="0" applyFont="1" applyBorder="1"/>
    <xf numFmtId="0" fontId="11" fillId="0" borderId="6" xfId="0" applyFont="1" applyBorder="1"/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5" xfId="0" applyFont="1" applyBorder="1"/>
    <xf numFmtId="166" fontId="22" fillId="0" borderId="0" xfId="0" applyNumberFormat="1" applyFont="1" applyFill="1" applyBorder="1" applyAlignment="1">
      <alignment horizontal="center" vertical="center" wrapText="1"/>
    </xf>
    <xf numFmtId="166" fontId="23" fillId="0" borderId="0" xfId="0" applyNumberFormat="1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 vertical="center"/>
    </xf>
    <xf numFmtId="167" fontId="4" fillId="0" borderId="0" xfId="1" applyNumberFormat="1" applyFont="1" applyFill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25" fillId="0" borderId="0" xfId="0" applyFont="1"/>
    <xf numFmtId="0" fontId="21" fillId="0" borderId="2" xfId="0" applyFont="1" applyFill="1" applyBorder="1" applyAlignment="1">
      <alignment horizontal="center" vertical="center"/>
    </xf>
    <xf numFmtId="167" fontId="18" fillId="0" borderId="2" xfId="1" applyNumberFormat="1" applyFont="1" applyBorder="1" applyAlignment="1">
      <alignment vertical="center" wrapText="1"/>
    </xf>
    <xf numFmtId="0" fontId="18" fillId="2" borderId="2" xfId="0" applyFont="1" applyFill="1" applyBorder="1" applyAlignment="1">
      <alignment horizontal="center" vertical="center"/>
    </xf>
    <xf numFmtId="167" fontId="18" fillId="0" borderId="2" xfId="1" applyNumberFormat="1" applyFont="1" applyBorder="1" applyAlignment="1">
      <alignment horizontal="center"/>
    </xf>
    <xf numFmtId="167" fontId="18" fillId="2" borderId="2" xfId="1" applyNumberFormat="1" applyFont="1" applyFill="1" applyBorder="1" applyAlignment="1" applyProtection="1">
      <alignment horizontal="center" vertical="top"/>
      <protection locked="0"/>
    </xf>
    <xf numFmtId="167" fontId="18" fillId="5" borderId="2" xfId="1" applyNumberFormat="1" applyFont="1" applyFill="1" applyBorder="1" applyAlignment="1" applyProtection="1">
      <alignment horizontal="center" vertical="top"/>
      <protection locked="0"/>
    </xf>
    <xf numFmtId="0" fontId="0" fillId="2" borderId="0" xfId="0" applyFill="1" applyBorder="1"/>
    <xf numFmtId="0" fontId="0" fillId="0" borderId="0" xfId="0" applyBorder="1"/>
    <xf numFmtId="0" fontId="11" fillId="0" borderId="2" xfId="0" applyFont="1" applyBorder="1" applyAlignment="1">
      <alignment horizontal="center" vertical="center" wrapText="1"/>
    </xf>
    <xf numFmtId="166" fontId="5" fillId="0" borderId="0" xfId="26" applyNumberFormat="1" applyFont="1" applyBorder="1" applyAlignment="1" applyProtection="1">
      <alignment vertical="top"/>
      <protection locked="0"/>
    </xf>
    <xf numFmtId="0" fontId="5" fillId="0" borderId="0" xfId="0" applyFont="1" applyBorder="1" applyAlignment="1">
      <alignment vertical="top"/>
    </xf>
    <xf numFmtId="0" fontId="5" fillId="0" borderId="0" xfId="24" applyFont="1" applyBorder="1" applyAlignment="1">
      <alignment vertical="top"/>
    </xf>
    <xf numFmtId="1" fontId="5" fillId="5" borderId="0" xfId="32" applyNumberFormat="1" applyFill="1" applyBorder="1" applyAlignment="1" applyProtection="1">
      <alignment vertical="top"/>
      <protection locked="0"/>
    </xf>
    <xf numFmtId="170" fontId="0" fillId="5" borderId="0" xfId="25" applyFont="1" applyFill="1" applyBorder="1" applyAlignment="1" applyProtection="1">
      <alignment vertical="top"/>
      <protection locked="0"/>
    </xf>
    <xf numFmtId="2" fontId="5" fillId="0" borderId="0" xfId="0" applyNumberFormat="1" applyFont="1" applyFill="1" applyBorder="1" applyAlignment="1" applyProtection="1">
      <alignment vertical="top"/>
      <protection locked="0"/>
    </xf>
    <xf numFmtId="170" fontId="5" fillId="0" borderId="0" xfId="22" applyFont="1" applyBorder="1" applyAlignment="1" applyProtection="1">
      <alignment vertical="top"/>
      <protection locked="0"/>
    </xf>
    <xf numFmtId="0" fontId="5" fillId="0" borderId="0" xfId="4" applyFont="1" applyBorder="1" applyAlignment="1" applyProtection="1">
      <alignment vertical="top"/>
      <protection locked="0"/>
    </xf>
    <xf numFmtId="0" fontId="5" fillId="5" borderId="0" xfId="0" applyFont="1" applyFill="1" applyBorder="1" applyAlignment="1">
      <alignment vertical="top"/>
    </xf>
    <xf numFmtId="2" fontId="0" fillId="0" borderId="0" xfId="0" applyNumberFormat="1" applyBorder="1" applyAlignment="1">
      <alignment vertical="top"/>
    </xf>
    <xf numFmtId="2" fontId="5" fillId="0" borderId="0" xfId="23" applyNumberFormat="1" applyBorder="1" applyAlignment="1">
      <alignment vertical="top"/>
    </xf>
    <xf numFmtId="0" fontId="5" fillId="0" borderId="0" xfId="17" applyFont="1" applyBorder="1" applyAlignment="1">
      <alignment vertical="top"/>
    </xf>
    <xf numFmtId="0" fontId="5" fillId="0" borderId="0" xfId="17" applyBorder="1"/>
    <xf numFmtId="0" fontId="5" fillId="0" borderId="0" xfId="4" applyFont="1" applyFill="1" applyBorder="1" applyAlignment="1" applyProtection="1">
      <alignment vertical="top"/>
      <protection locked="0"/>
    </xf>
    <xf numFmtId="1" fontId="5" fillId="5" borderId="0" xfId="19" applyNumberFormat="1" applyFont="1" applyFill="1" applyBorder="1" applyAlignment="1" applyProtection="1">
      <alignment vertical="top"/>
      <protection locked="0"/>
    </xf>
    <xf numFmtId="170" fontId="5" fillId="5" borderId="0" xfId="22" applyFont="1" applyFill="1" applyBorder="1" applyAlignment="1" applyProtection="1">
      <alignment vertical="top"/>
      <protection locked="0"/>
    </xf>
    <xf numFmtId="2" fontId="5" fillId="0" borderId="0" xfId="2" applyNumberFormat="1" applyFont="1" applyBorder="1" applyAlignment="1" applyProtection="1">
      <alignment vertical="top"/>
      <protection locked="0"/>
    </xf>
    <xf numFmtId="2" fontId="5" fillId="0" borderId="0" xfId="0" applyNumberFormat="1" applyFont="1" applyBorder="1" applyAlignment="1">
      <alignment vertical="top"/>
    </xf>
    <xf numFmtId="0" fontId="5" fillId="5" borderId="0" xfId="15" applyFont="1" applyFill="1" applyBorder="1" applyAlignment="1" applyProtection="1">
      <alignment vertical="top"/>
      <protection locked="0"/>
    </xf>
    <xf numFmtId="0" fontId="5" fillId="5" borderId="0" xfId="0" applyFont="1" applyFill="1" applyBorder="1" applyAlignment="1" applyProtection="1">
      <alignment vertical="top"/>
      <protection locked="0"/>
    </xf>
    <xf numFmtId="0" fontId="5" fillId="5" borderId="0" xfId="5" applyFont="1" applyFill="1" applyBorder="1" applyAlignment="1" applyProtection="1">
      <alignment vertical="top"/>
      <protection locked="0"/>
    </xf>
    <xf numFmtId="0" fontId="5" fillId="5" borderId="0" xfId="14" applyFont="1" applyFill="1" applyBorder="1" applyAlignment="1" applyProtection="1">
      <alignment vertical="top"/>
      <protection locked="0"/>
    </xf>
    <xf numFmtId="0" fontId="5" fillId="0" borderId="0" xfId="17" applyBorder="1" applyAlignment="1">
      <alignment vertical="top"/>
    </xf>
    <xf numFmtId="170" fontId="5" fillId="0" borderId="0" xfId="22" applyFont="1" applyBorder="1" applyAlignment="1">
      <alignment vertical="top"/>
    </xf>
    <xf numFmtId="2" fontId="5" fillId="0" borderId="0" xfId="0" applyNumberFormat="1" applyFont="1" applyBorder="1" applyAlignment="1" applyProtection="1">
      <alignment vertical="top"/>
      <protection locked="0"/>
    </xf>
    <xf numFmtId="170" fontId="5" fillId="0" borderId="0" xfId="22" applyFont="1" applyFill="1" applyBorder="1" applyAlignment="1">
      <alignment vertical="top"/>
    </xf>
    <xf numFmtId="0" fontId="5" fillId="5" borderId="0" xfId="5" applyFont="1" applyFill="1" applyBorder="1" applyAlignment="1">
      <alignment vertical="top"/>
    </xf>
    <xf numFmtId="0" fontId="5" fillId="0" borderId="0" xfId="37" applyFont="1" applyBorder="1"/>
    <xf numFmtId="0" fontId="5" fillId="0" borderId="0" xfId="36" applyFont="1" applyBorder="1" applyAlignment="1">
      <alignment vertical="top"/>
    </xf>
    <xf numFmtId="1" fontId="5" fillId="0" borderId="0" xfId="19" applyNumberFormat="1" applyFont="1" applyBorder="1" applyAlignment="1" applyProtection="1">
      <alignment vertical="top"/>
      <protection locked="0"/>
    </xf>
    <xf numFmtId="2" fontId="5" fillId="5" borderId="0" xfId="2" applyNumberFormat="1" applyFont="1" applyFill="1" applyBorder="1" applyAlignment="1" applyProtection="1">
      <alignment vertical="top"/>
      <protection locked="0"/>
    </xf>
    <xf numFmtId="0" fontId="5" fillId="0" borderId="0" xfId="4" applyFont="1" applyBorder="1"/>
    <xf numFmtId="0" fontId="6" fillId="2" borderId="0" xfId="39" applyFill="1" applyBorder="1"/>
    <xf numFmtId="0" fontId="5" fillId="0" borderId="0" xfId="16" applyFont="1" applyBorder="1"/>
    <xf numFmtId="0" fontId="5" fillId="0" borderId="0" xfId="2" applyFont="1" applyBorder="1" applyAlignment="1" applyProtection="1">
      <alignment vertical="top"/>
      <protection locked="0"/>
    </xf>
    <xf numFmtId="0" fontId="18" fillId="2" borderId="2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 vertical="top"/>
    </xf>
    <xf numFmtId="0" fontId="18" fillId="0" borderId="0" xfId="0" applyFont="1" applyBorder="1"/>
    <xf numFmtId="0" fontId="5" fillId="2" borderId="0" xfId="0" applyFont="1" applyFill="1" applyBorder="1" applyAlignment="1">
      <alignment vertical="top"/>
    </xf>
    <xf numFmtId="1" fontId="5" fillId="0" borderId="0" xfId="0" applyNumberFormat="1" applyFont="1" applyBorder="1" applyAlignment="1" applyProtection="1">
      <alignment vertical="top"/>
      <protection locked="0"/>
    </xf>
    <xf numFmtId="0" fontId="5" fillId="0" borderId="0" xfId="0" applyFont="1" applyAlignment="1">
      <alignment vertical="top"/>
    </xf>
    <xf numFmtId="1" fontId="5" fillId="0" borderId="0" xfId="19" applyNumberFormat="1" applyFont="1" applyAlignment="1" applyProtection="1">
      <alignment vertical="top"/>
      <protection locked="0"/>
    </xf>
    <xf numFmtId="170" fontId="5" fillId="0" borderId="0" xfId="22" applyFont="1" applyFill="1" applyAlignment="1">
      <alignment vertical="top"/>
    </xf>
    <xf numFmtId="170" fontId="0" fillId="0" borderId="0" xfId="22" applyFont="1"/>
    <xf numFmtId="170" fontId="5" fillId="2" borderId="0" xfId="22" applyFont="1" applyFill="1" applyBorder="1" applyAlignment="1" applyProtection="1">
      <alignment vertical="top"/>
      <protection locked="0"/>
    </xf>
    <xf numFmtId="0" fontId="27" fillId="2" borderId="0" xfId="0" applyFont="1" applyFill="1" applyBorder="1" applyAlignment="1">
      <alignment horizontal="right"/>
    </xf>
    <xf numFmtId="0" fontId="5" fillId="2" borderId="0" xfId="43" applyFont="1" applyFill="1" applyBorder="1" applyAlignment="1">
      <alignment vertical="top"/>
    </xf>
    <xf numFmtId="0" fontId="5" fillId="0" borderId="0" xfId="0" applyFont="1"/>
    <xf numFmtId="0" fontId="27" fillId="2" borderId="0" xfId="0" applyFont="1" applyFill="1" applyBorder="1" applyAlignment="1">
      <alignment horizontal="left"/>
    </xf>
    <xf numFmtId="0" fontId="5" fillId="0" borderId="0" xfId="43" applyFont="1" applyAlignment="1">
      <alignment vertical="top"/>
    </xf>
    <xf numFmtId="166" fontId="5" fillId="0" borderId="0" xfId="43" applyNumberFormat="1" applyFont="1" applyAlignment="1">
      <alignment vertical="top"/>
    </xf>
    <xf numFmtId="2" fontId="5" fillId="0" borderId="0" xfId="0" applyNumberFormat="1" applyFont="1" applyAlignment="1">
      <alignment vertical="top"/>
    </xf>
    <xf numFmtId="0" fontId="5" fillId="5" borderId="0" xfId="5" applyFont="1" applyFill="1" applyAlignment="1" applyProtection="1">
      <alignment vertical="top"/>
      <protection locked="0"/>
    </xf>
    <xf numFmtId="0" fontId="5" fillId="5" borderId="0" xfId="43" applyFont="1" applyFill="1" applyAlignment="1">
      <alignment vertical="top"/>
    </xf>
    <xf numFmtId="2" fontId="5" fillId="2" borderId="0" xfId="2" applyNumberFormat="1" applyFont="1" applyFill="1" applyBorder="1" applyAlignment="1" applyProtection="1">
      <alignment vertical="top"/>
      <protection locked="0"/>
    </xf>
    <xf numFmtId="2" fontId="5" fillId="2" borderId="0" xfId="0" applyNumberFormat="1" applyFont="1" applyFill="1" applyBorder="1" applyAlignment="1" applyProtection="1">
      <alignment vertical="top"/>
      <protection locked="0"/>
    </xf>
    <xf numFmtId="0" fontId="28" fillId="2" borderId="0" xfId="0" applyFont="1" applyFill="1" applyBorder="1" applyAlignment="1">
      <alignment horizontal="left"/>
    </xf>
    <xf numFmtId="0" fontId="27" fillId="2" borderId="0" xfId="0" applyFont="1" applyFill="1" applyBorder="1" applyAlignment="1">
      <alignment horizontal="center"/>
    </xf>
    <xf numFmtId="0" fontId="5" fillId="2" borderId="0" xfId="2" applyFont="1" applyFill="1" applyBorder="1" applyAlignment="1" applyProtection="1">
      <alignment vertical="top"/>
      <protection locked="0"/>
    </xf>
    <xf numFmtId="0" fontId="18" fillId="2" borderId="0" xfId="0" applyFont="1" applyFill="1" applyBorder="1"/>
    <xf numFmtId="1" fontId="5" fillId="0" borderId="0" xfId="0" applyNumberFormat="1" applyFont="1" applyAlignment="1">
      <alignment vertical="top"/>
    </xf>
    <xf numFmtId="170" fontId="5" fillId="0" borderId="0" xfId="22" applyFont="1" applyAlignment="1">
      <alignment vertical="top"/>
    </xf>
    <xf numFmtId="2" fontId="0" fillId="0" borderId="0" xfId="0" applyNumberFormat="1" applyFont="1" applyBorder="1" applyAlignment="1">
      <alignment vertical="top"/>
    </xf>
    <xf numFmtId="2" fontId="5" fillId="0" borderId="0" xfId="0" applyNumberFormat="1" applyFont="1" applyFill="1" applyAlignment="1">
      <alignment vertical="top"/>
    </xf>
    <xf numFmtId="0" fontId="4" fillId="2" borderId="0" xfId="0" applyFont="1" applyFill="1"/>
    <xf numFmtId="0" fontId="0" fillId="2" borderId="0" xfId="0" applyFont="1" applyFill="1" applyAlignment="1">
      <alignment vertical="top"/>
    </xf>
    <xf numFmtId="2" fontId="4" fillId="0" borderId="0" xfId="0" applyNumberFormat="1" applyFont="1"/>
    <xf numFmtId="2" fontId="0" fillId="2" borderId="26" xfId="0" applyNumberFormat="1" applyFont="1" applyFill="1" applyBorder="1" applyAlignment="1" applyProtection="1">
      <alignment vertical="top"/>
      <protection locked="0"/>
    </xf>
    <xf numFmtId="170" fontId="4" fillId="2" borderId="0" xfId="22" applyFont="1" applyFill="1"/>
    <xf numFmtId="2" fontId="0" fillId="2" borderId="0" xfId="0" applyNumberFormat="1" applyFont="1" applyFill="1" applyBorder="1" applyAlignment="1">
      <alignment vertical="top"/>
    </xf>
    <xf numFmtId="2" fontId="0" fillId="2" borderId="0" xfId="0" applyNumberFormat="1" applyFont="1" applyFill="1" applyAlignment="1" applyProtection="1">
      <alignment vertical="top"/>
      <protection locked="0"/>
    </xf>
    <xf numFmtId="2" fontId="0" fillId="2" borderId="0" xfId="0" applyNumberFormat="1" applyFont="1" applyFill="1" applyAlignment="1">
      <alignment vertical="top"/>
    </xf>
    <xf numFmtId="0" fontId="5" fillId="5" borderId="0" xfId="47" applyFont="1" applyFill="1" applyBorder="1" applyAlignment="1">
      <alignment vertical="top"/>
    </xf>
    <xf numFmtId="2" fontId="4" fillId="2" borderId="0" xfId="0" applyNumberFormat="1" applyFont="1" applyFill="1"/>
    <xf numFmtId="0" fontId="5" fillId="0" borderId="0" xfId="55"/>
    <xf numFmtId="2" fontId="5" fillId="0" borderId="0" xfId="55" applyNumberFormat="1" applyFont="1" applyBorder="1" applyAlignment="1">
      <alignment vertical="top"/>
    </xf>
    <xf numFmtId="2" fontId="5" fillId="5" borderId="0" xfId="55" applyNumberFormat="1" applyFont="1" applyFill="1" applyAlignment="1" applyProtection="1">
      <alignment vertical="top"/>
      <protection locked="0"/>
    </xf>
    <xf numFmtId="2" fontId="5" fillId="0" borderId="0" xfId="55" applyNumberFormat="1" applyFont="1" applyAlignment="1">
      <alignment vertical="top"/>
    </xf>
    <xf numFmtId="0" fontId="5" fillId="0" borderId="0" xfId="57" applyFont="1" applyAlignment="1">
      <alignment vertical="top"/>
    </xf>
    <xf numFmtId="0" fontId="5" fillId="0" borderId="0" xfId="57"/>
    <xf numFmtId="2" fontId="5" fillId="0" borderId="0" xfId="57" applyNumberFormat="1" applyFont="1" applyBorder="1" applyAlignment="1">
      <alignment vertical="top"/>
    </xf>
    <xf numFmtId="2" fontId="5" fillId="5" borderId="0" xfId="57" applyNumberFormat="1" applyFont="1" applyFill="1" applyAlignment="1" applyProtection="1">
      <alignment vertical="top"/>
      <protection locked="0"/>
    </xf>
    <xf numFmtId="2" fontId="5" fillId="0" borderId="0" xfId="57" applyNumberFormat="1" applyFont="1" applyAlignment="1">
      <alignment vertical="top"/>
    </xf>
    <xf numFmtId="0" fontId="5" fillId="0" borderId="0" xfId="60" applyNumberFormat="1" applyFont="1" applyAlignment="1">
      <alignment vertical="top"/>
    </xf>
    <xf numFmtId="2" fontId="5" fillId="0" borderId="26" xfId="55" applyNumberFormat="1" applyFont="1" applyBorder="1" applyAlignment="1" applyProtection="1">
      <alignment vertical="top"/>
      <protection locked="0"/>
    </xf>
    <xf numFmtId="2" fontId="0" fillId="0" borderId="0" xfId="0" applyNumberFormat="1"/>
    <xf numFmtId="1" fontId="0" fillId="0" borderId="0" xfId="0" applyNumberFormat="1"/>
    <xf numFmtId="168" fontId="0" fillId="0" borderId="0" xfId="22" applyNumberFormat="1" applyFont="1"/>
    <xf numFmtId="168" fontId="0" fillId="0" borderId="0" xfId="0" applyNumberFormat="1"/>
    <xf numFmtId="0" fontId="5" fillId="0" borderId="0" xfId="0" applyFont="1" applyFill="1" applyBorder="1" applyAlignment="1">
      <alignment vertical="top"/>
    </xf>
    <xf numFmtId="1" fontId="5" fillId="0" borderId="0" xfId="0" applyNumberFormat="1" applyFont="1"/>
    <xf numFmtId="2" fontId="5" fillId="0" borderId="0" xfId="0" applyNumberFormat="1" applyFont="1"/>
    <xf numFmtId="0" fontId="18" fillId="0" borderId="7" xfId="0" applyFont="1" applyBorder="1" applyAlignment="1">
      <alignment horizontal="center"/>
    </xf>
    <xf numFmtId="0" fontId="21" fillId="0" borderId="39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1" fillId="0" borderId="4" xfId="0" applyFont="1" applyBorder="1" applyAlignment="1">
      <alignment vertical="center"/>
    </xf>
    <xf numFmtId="0" fontId="18" fillId="0" borderId="0" xfId="0" applyFont="1"/>
    <xf numFmtId="0" fontId="11" fillId="0" borderId="0" xfId="0" applyFont="1" applyBorder="1" applyAlignment="1"/>
    <xf numFmtId="0" fontId="11" fillId="0" borderId="0" xfId="0" applyFont="1" applyFill="1" applyAlignment="1"/>
    <xf numFmtId="0" fontId="29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18" fillId="2" borderId="2" xfId="0" applyNumberFormat="1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21" fillId="2" borderId="2" xfId="0" applyFont="1" applyFill="1" applyBorder="1" applyAlignment="1">
      <alignment horizontal="center" vertical="center"/>
    </xf>
    <xf numFmtId="0" fontId="21" fillId="2" borderId="2" xfId="0" applyNumberFormat="1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29" fillId="0" borderId="0" xfId="0" applyFont="1"/>
    <xf numFmtId="0" fontId="18" fillId="0" borderId="0" xfId="0" applyFont="1" applyAlignment="1">
      <alignment horizontal="center"/>
    </xf>
    <xf numFmtId="167" fontId="18" fillId="0" borderId="0" xfId="0" applyNumberFormat="1" applyFont="1"/>
    <xf numFmtId="0" fontId="18" fillId="0" borderId="4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8" fillId="0" borderId="2" xfId="0" applyFont="1" applyBorder="1" applyAlignment="1">
      <alignment horizontal="center" wrapText="1"/>
    </xf>
    <xf numFmtId="0" fontId="21" fillId="0" borderId="0" xfId="0" applyFont="1"/>
    <xf numFmtId="0" fontId="18" fillId="0" borderId="0" xfId="0" quotePrefix="1" applyFont="1"/>
    <xf numFmtId="0" fontId="30" fillId="0" borderId="2" xfId="0" applyFont="1" applyBorder="1" applyAlignment="1">
      <alignment horizontal="center" vertical="center" wrapText="1"/>
    </xf>
    <xf numFmtId="0" fontId="18" fillId="0" borderId="4" xfId="0" applyFont="1" applyFill="1" applyBorder="1"/>
    <xf numFmtId="0" fontId="18" fillId="0" borderId="6" xfId="0" applyFont="1" applyFill="1" applyBorder="1"/>
    <xf numFmtId="0" fontId="18" fillId="0" borderId="5" xfId="0" applyFont="1" applyFill="1" applyBorder="1" applyAlignment="1"/>
    <xf numFmtId="167" fontId="11" fillId="0" borderId="0" xfId="1" applyNumberFormat="1" applyFont="1"/>
    <xf numFmtId="0" fontId="11" fillId="0" borderId="0" xfId="0" quotePrefix="1" applyFont="1" applyAlignment="1">
      <alignment vertical="center"/>
    </xf>
    <xf numFmtId="167" fontId="18" fillId="0" borderId="2" xfId="1" applyNumberFormat="1" applyFont="1" applyBorder="1"/>
    <xf numFmtId="0" fontId="18" fillId="0" borderId="2" xfId="0" applyFont="1" applyBorder="1"/>
    <xf numFmtId="0" fontId="18" fillId="0" borderId="0" xfId="0" applyFont="1" applyAlignment="1">
      <alignment wrapText="1"/>
    </xf>
    <xf numFmtId="0" fontId="18" fillId="2" borderId="0" xfId="0" applyFont="1" applyFill="1" applyBorder="1" applyAlignment="1">
      <alignment wrapText="1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8" fillId="0" borderId="48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0" xfId="0" applyFont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8" fillId="2" borderId="2" xfId="0" applyFont="1" applyFill="1" applyBorder="1" applyAlignment="1">
      <alignment horizontal="right" vertical="center"/>
    </xf>
    <xf numFmtId="0" fontId="31" fillId="0" borderId="2" xfId="0" applyFont="1" applyBorder="1" applyAlignment="1">
      <alignment horizontal="center" vertical="center"/>
    </xf>
    <xf numFmtId="37" fontId="11" fillId="0" borderId="0" xfId="1" applyNumberFormat="1" applyFont="1" applyFill="1" applyBorder="1" applyAlignment="1">
      <alignment vertical="center" wrapText="1"/>
    </xf>
    <xf numFmtId="0" fontId="11" fillId="0" borderId="0" xfId="0" applyFont="1" applyFill="1" applyBorder="1"/>
    <xf numFmtId="167" fontId="0" fillId="0" borderId="2" xfId="1" applyNumberFormat="1" applyFont="1" applyBorder="1"/>
    <xf numFmtId="3" fontId="0" fillId="0" borderId="5" xfId="0" applyNumberFormat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167" fontId="21" fillId="0" borderId="2" xfId="1" applyNumberFormat="1" applyFont="1" applyFill="1" applyBorder="1" applyAlignment="1">
      <alignment horizontal="center"/>
    </xf>
    <xf numFmtId="167" fontId="18" fillId="0" borderId="0" xfId="1" applyNumberFormat="1" applyFont="1" applyAlignment="1">
      <alignment horizontal="center" vertical="center"/>
    </xf>
    <xf numFmtId="0" fontId="22" fillId="0" borderId="17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32" fillId="0" borderId="0" xfId="0" applyFont="1" applyFill="1" applyBorder="1" applyAlignment="1" applyProtection="1">
      <alignment horizontal="left" vertical="center"/>
      <protection locked="0"/>
    </xf>
    <xf numFmtId="0" fontId="27" fillId="4" borderId="2" xfId="0" applyFont="1" applyFill="1" applyBorder="1" applyAlignment="1">
      <alignment horizontal="center" vertical="center"/>
    </xf>
    <xf numFmtId="0" fontId="34" fillId="4" borderId="2" xfId="0" applyFont="1" applyFill="1" applyBorder="1" applyAlignment="1">
      <alignment horizontal="center" vertical="center" wrapText="1"/>
    </xf>
    <xf numFmtId="0" fontId="34" fillId="4" borderId="2" xfId="2" applyFont="1" applyFill="1" applyBorder="1" applyAlignment="1" applyProtection="1">
      <alignment horizontal="center" vertical="center"/>
      <protection locked="0"/>
    </xf>
    <xf numFmtId="169" fontId="34" fillId="4" borderId="2" xfId="3" applyNumberFormat="1" applyFont="1" applyFill="1" applyBorder="1" applyAlignment="1" applyProtection="1">
      <alignment horizontal="center" vertical="center"/>
      <protection locked="0"/>
    </xf>
    <xf numFmtId="166" fontId="34" fillId="4" borderId="2" xfId="0" applyNumberFormat="1" applyFont="1" applyFill="1" applyBorder="1" applyAlignment="1">
      <alignment horizontal="center" vertical="center" wrapText="1"/>
    </xf>
    <xf numFmtId="0" fontId="34" fillId="4" borderId="2" xfId="0" applyFont="1" applyFill="1" applyBorder="1" applyAlignment="1">
      <alignment horizontal="center" vertical="center"/>
    </xf>
    <xf numFmtId="0" fontId="27" fillId="4" borderId="2" xfId="0" applyFont="1" applyFill="1" applyBorder="1" applyAlignment="1">
      <alignment horizontal="center" vertical="center" wrapText="1"/>
    </xf>
    <xf numFmtId="166" fontId="35" fillId="0" borderId="0" xfId="26" applyNumberFormat="1" applyFont="1" applyBorder="1" applyAlignment="1" applyProtection="1">
      <alignment vertical="top"/>
      <protection locked="0"/>
    </xf>
    <xf numFmtId="0" fontId="0" fillId="0" borderId="0" xfId="0" applyFont="1" applyBorder="1"/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167" fontId="19" fillId="0" borderId="0" xfId="1" applyNumberFormat="1" applyFont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wrapText="1"/>
    </xf>
    <xf numFmtId="0" fontId="19" fillId="0" borderId="0" xfId="0" applyFont="1" applyAlignment="1">
      <alignment horizontal="left" vertical="center" wrapText="1"/>
    </xf>
    <xf numFmtId="0" fontId="36" fillId="0" borderId="13" xfId="0" applyFont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1" fontId="33" fillId="5" borderId="0" xfId="16" applyNumberFormat="1" applyFont="1" applyFill="1" applyBorder="1" applyAlignment="1" applyProtection="1">
      <alignment horizontal="center" vertical="center"/>
      <protection locked="0"/>
    </xf>
    <xf numFmtId="169" fontId="34" fillId="5" borderId="0" xfId="0" applyNumberFormat="1" applyFont="1" applyFill="1" applyBorder="1" applyAlignment="1" applyProtection="1">
      <alignment vertical="center"/>
      <protection locked="0"/>
    </xf>
    <xf numFmtId="0" fontId="0" fillId="2" borderId="0" xfId="0" applyFill="1"/>
    <xf numFmtId="0" fontId="20" fillId="2" borderId="2" xfId="0" applyFont="1" applyFill="1" applyBorder="1" applyAlignment="1">
      <alignment horizontal="left"/>
    </xf>
    <xf numFmtId="0" fontId="7" fillId="0" borderId="0" xfId="0" applyFont="1"/>
    <xf numFmtId="169" fontId="0" fillId="0" borderId="0" xfId="0" applyNumberFormat="1"/>
    <xf numFmtId="0" fontId="20" fillId="2" borderId="2" xfId="0" applyFont="1" applyFill="1" applyBorder="1" applyAlignment="1">
      <alignment horizontal="left" vertical="center" wrapText="1"/>
    </xf>
    <xf numFmtId="0" fontId="35" fillId="2" borderId="2" xfId="0" applyFont="1" applyFill="1" applyBorder="1" applyAlignment="1">
      <alignment horizontal="left" vertical="center" wrapText="1"/>
    </xf>
    <xf numFmtId="0" fontId="35" fillId="2" borderId="2" xfId="0" applyFont="1" applyFill="1" applyBorder="1" applyAlignment="1">
      <alignment horizontal="left" vertical="center"/>
    </xf>
    <xf numFmtId="0" fontId="18" fillId="0" borderId="2" xfId="0" applyFont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5" fillId="0" borderId="5" xfId="0" applyFont="1" applyFill="1" applyBorder="1" applyAlignment="1"/>
    <xf numFmtId="0" fontId="1" fillId="0" borderId="5" xfId="0" applyFont="1" applyBorder="1" applyAlignment="1"/>
    <xf numFmtId="0" fontId="11" fillId="0" borderId="5" xfId="0" applyFont="1" applyFill="1" applyBorder="1" applyAlignment="1"/>
    <xf numFmtId="0" fontId="35" fillId="2" borderId="2" xfId="0" applyFont="1" applyFill="1" applyBorder="1"/>
    <xf numFmtId="0" fontId="35" fillId="2" borderId="2" xfId="0" applyFont="1" applyFill="1" applyBorder="1" applyAlignment="1">
      <alignment vertical="top"/>
    </xf>
    <xf numFmtId="169" fontId="0" fillId="2" borderId="0" xfId="0" applyNumberFormat="1" applyFont="1" applyFill="1" applyBorder="1" applyAlignment="1">
      <alignment vertical="top"/>
    </xf>
    <xf numFmtId="0" fontId="0" fillId="0" borderId="0" xfId="47" applyFont="1" applyFill="1"/>
    <xf numFmtId="1" fontId="35" fillId="2" borderId="2" xfId="0" applyNumberFormat="1" applyFont="1" applyFill="1" applyBorder="1" applyAlignment="1" applyProtection="1">
      <alignment vertical="top"/>
      <protection locked="0"/>
    </xf>
    <xf numFmtId="169" fontId="35" fillId="2" borderId="2" xfId="25" applyNumberFormat="1" applyFont="1" applyFill="1" applyBorder="1" applyAlignment="1">
      <alignment vertical="top"/>
    </xf>
    <xf numFmtId="166" fontId="35" fillId="2" borderId="2" xfId="0" applyNumberFormat="1" applyFont="1" applyFill="1" applyBorder="1" applyAlignment="1">
      <alignment vertical="top"/>
    </xf>
    <xf numFmtId="0" fontId="35" fillId="2" borderId="2" xfId="34" applyFont="1" applyFill="1" applyBorder="1" applyAlignment="1" applyProtection="1">
      <alignment vertical="top"/>
      <protection locked="0"/>
    </xf>
    <xf numFmtId="0" fontId="20" fillId="2" borderId="0" xfId="0" applyFont="1" applyFill="1" applyBorder="1" applyAlignment="1">
      <alignment horizontal="left"/>
    </xf>
    <xf numFmtId="0" fontId="35" fillId="2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/>
    </xf>
    <xf numFmtId="0" fontId="5" fillId="2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20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top"/>
    </xf>
    <xf numFmtId="171" fontId="20" fillId="0" borderId="0" xfId="0" applyNumberFormat="1" applyFont="1" applyBorder="1" applyAlignment="1">
      <alignment horizontal="left"/>
    </xf>
    <xf numFmtId="166" fontId="5" fillId="2" borderId="0" xfId="0" applyNumberFormat="1" applyFont="1" applyFill="1" applyBorder="1" applyAlignment="1">
      <alignment horizontal="left" vertical="top"/>
    </xf>
    <xf numFmtId="169" fontId="20" fillId="0" borderId="0" xfId="25" applyNumberFormat="1" applyFont="1" applyBorder="1" applyAlignment="1">
      <alignment horizontal="left"/>
    </xf>
    <xf numFmtId="169" fontId="5" fillId="0" borderId="0" xfId="25" applyNumberFormat="1" applyFont="1" applyBorder="1" applyAlignment="1">
      <alignment horizontal="right" vertical="top"/>
    </xf>
    <xf numFmtId="166" fontId="5" fillId="0" borderId="0" xfId="0" applyNumberFormat="1" applyFont="1" applyBorder="1" applyAlignment="1">
      <alignment horizontal="left" vertical="top"/>
    </xf>
    <xf numFmtId="1" fontId="5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0" applyFont="1" applyBorder="1" applyAlignment="1">
      <alignment horizontal="left"/>
    </xf>
    <xf numFmtId="170" fontId="20" fillId="0" borderId="0" xfId="25" applyFont="1" applyBorder="1" applyAlignment="1">
      <alignment horizontal="left"/>
    </xf>
    <xf numFmtId="0" fontId="20" fillId="2" borderId="2" xfId="0" applyFont="1" applyFill="1" applyBorder="1"/>
    <xf numFmtId="0" fontId="20" fillId="2" borderId="2" xfId="0" applyFont="1" applyFill="1" applyBorder="1" applyAlignment="1"/>
    <xf numFmtId="0" fontId="35" fillId="2" borderId="2" xfId="0" applyFont="1" applyFill="1" applyBorder="1" applyAlignment="1">
      <alignment horizontal="left" vertical="top"/>
    </xf>
    <xf numFmtId="0" fontId="35" fillId="2" borderId="2" xfId="0" applyFont="1" applyFill="1" applyBorder="1" applyAlignment="1" applyProtection="1">
      <alignment vertical="top"/>
      <protection locked="0"/>
    </xf>
    <xf numFmtId="0" fontId="35" fillId="2" borderId="2" xfId="0" applyFont="1" applyFill="1" applyBorder="1" applyAlignment="1">
      <alignment horizontal="left"/>
    </xf>
    <xf numFmtId="0" fontId="20" fillId="2" borderId="2" xfId="0" applyFont="1" applyFill="1" applyBorder="1" applyAlignment="1">
      <alignment horizontal="center" vertical="center"/>
    </xf>
    <xf numFmtId="0" fontId="20" fillId="2" borderId="2" xfId="8" applyFont="1" applyFill="1" applyBorder="1" applyAlignment="1" applyProtection="1">
      <alignment vertical="top"/>
      <protection locked="0"/>
    </xf>
    <xf numFmtId="0" fontId="20" fillId="2" borderId="2" xfId="0" applyFont="1" applyFill="1" applyBorder="1" applyAlignment="1">
      <alignment vertical="top"/>
    </xf>
    <xf numFmtId="0" fontId="20" fillId="2" borderId="2" xfId="16" applyFont="1" applyFill="1" applyBorder="1" applyAlignment="1" applyProtection="1">
      <alignment vertical="top"/>
      <protection locked="0"/>
    </xf>
    <xf numFmtId="0" fontId="20" fillId="2" borderId="2" xfId="16" applyFont="1" applyFill="1" applyBorder="1" applyAlignment="1" applyProtection="1">
      <alignment horizontal="left" vertical="center" wrapText="1"/>
      <protection locked="0"/>
    </xf>
    <xf numFmtId="169" fontId="20" fillId="2" borderId="2" xfId="63" applyNumberFormat="1" applyFont="1" applyFill="1" applyBorder="1" applyAlignment="1" applyProtection="1">
      <alignment vertical="top"/>
      <protection locked="0"/>
    </xf>
    <xf numFmtId="43" fontId="7" fillId="0" borderId="0" xfId="1" applyFont="1"/>
    <xf numFmtId="0" fontId="20" fillId="2" borderId="0" xfId="0" applyFont="1" applyFill="1" applyBorder="1" applyAlignment="1">
      <alignment horizontal="center" vertical="center"/>
    </xf>
    <xf numFmtId="0" fontId="38" fillId="2" borderId="0" xfId="0" applyFont="1" applyFill="1" applyBorder="1"/>
    <xf numFmtId="0" fontId="20" fillId="2" borderId="0" xfId="0" applyFont="1" applyFill="1" applyBorder="1"/>
    <xf numFmtId="0" fontId="20" fillId="2" borderId="0" xfId="0" applyFont="1" applyFill="1" applyBorder="1" applyAlignment="1">
      <alignment vertical="top"/>
    </xf>
    <xf numFmtId="0" fontId="20" fillId="2" borderId="0" xfId="8" applyFont="1" applyFill="1" applyBorder="1" applyAlignment="1" applyProtection="1">
      <alignment vertical="top"/>
      <protection locked="0"/>
    </xf>
    <xf numFmtId="169" fontId="20" fillId="2" borderId="0" xfId="63" applyNumberFormat="1" applyFont="1" applyFill="1" applyBorder="1" applyAlignment="1" applyProtection="1">
      <alignment vertical="top"/>
      <protection locked="0"/>
    </xf>
    <xf numFmtId="171" fontId="20" fillId="2" borderId="0" xfId="5" applyNumberFormat="1" applyFont="1" applyFill="1" applyBorder="1" applyAlignment="1">
      <alignment vertical="top"/>
    </xf>
    <xf numFmtId="1" fontId="35" fillId="2" borderId="0" xfId="0" applyNumberFormat="1" applyFont="1" applyFill="1" applyBorder="1" applyAlignment="1" applyProtection="1">
      <alignment vertical="top"/>
      <protection locked="0"/>
    </xf>
    <xf numFmtId="0" fontId="20" fillId="2" borderId="0" xfId="22" applyNumberFormat="1" applyFont="1" applyFill="1" applyBorder="1" applyAlignment="1">
      <alignment vertical="top"/>
    </xf>
    <xf numFmtId="170" fontId="35" fillId="2" borderId="0" xfId="25" applyFont="1" applyFill="1" applyBorder="1" applyAlignment="1" applyProtection="1">
      <alignment vertical="top"/>
      <protection locked="0"/>
    </xf>
    <xf numFmtId="0" fontId="38" fillId="2" borderId="0" xfId="0" applyFont="1" applyFill="1" applyBorder="1" applyAlignment="1">
      <alignment horizontal="left"/>
    </xf>
    <xf numFmtId="0" fontId="35" fillId="2" borderId="0" xfId="0" applyFont="1" applyFill="1" applyBorder="1"/>
    <xf numFmtId="0" fontId="35" fillId="2" borderId="0" xfId="0" applyFont="1" applyFill="1" applyBorder="1" applyAlignment="1">
      <alignment vertical="top"/>
    </xf>
    <xf numFmtId="169" fontId="20" fillId="2" borderId="0" xfId="62" applyNumberFormat="1" applyFont="1" applyFill="1" applyBorder="1" applyAlignment="1" applyProtection="1">
      <alignment vertical="top"/>
      <protection locked="0"/>
    </xf>
    <xf numFmtId="171" fontId="20" fillId="2" borderId="0" xfId="0" applyNumberFormat="1" applyFont="1" applyFill="1" applyBorder="1" applyAlignment="1">
      <alignment vertical="top"/>
    </xf>
    <xf numFmtId="171" fontId="20" fillId="2" borderId="0" xfId="16" applyNumberFormat="1" applyFont="1" applyFill="1" applyBorder="1" applyAlignment="1">
      <alignment vertical="top"/>
    </xf>
    <xf numFmtId="0" fontId="35" fillId="2" borderId="0" xfId="0" applyFont="1" applyFill="1" applyBorder="1" applyAlignment="1">
      <alignment horizontal="left" vertical="center" wrapText="1"/>
    </xf>
    <xf numFmtId="0" fontId="20" fillId="0" borderId="2" xfId="0" applyFont="1" applyBorder="1"/>
    <xf numFmtId="171" fontId="20" fillId="0" borderId="2" xfId="0" applyNumberFormat="1" applyFont="1" applyBorder="1"/>
    <xf numFmtId="1" fontId="35" fillId="0" borderId="2" xfId="0" applyNumberFormat="1" applyFont="1" applyBorder="1" applyAlignment="1" applyProtection="1">
      <alignment vertical="top"/>
      <protection locked="0"/>
    </xf>
    <xf numFmtId="170" fontId="20" fillId="0" borderId="2" xfId="25" applyFont="1" applyBorder="1"/>
    <xf numFmtId="0" fontId="35" fillId="0" borderId="2" xfId="0" applyFont="1" applyBorder="1" applyAlignment="1">
      <alignment vertical="top"/>
    </xf>
    <xf numFmtId="0" fontId="20" fillId="5" borderId="2" xfId="0" applyFont="1" applyFill="1" applyBorder="1" applyAlignment="1"/>
    <xf numFmtId="0" fontId="35" fillId="5" borderId="2" xfId="0" applyFont="1" applyFill="1" applyBorder="1"/>
    <xf numFmtId="1" fontId="20" fillId="5" borderId="2" xfId="0" applyNumberFormat="1" applyFont="1" applyFill="1" applyBorder="1"/>
    <xf numFmtId="0" fontId="35" fillId="0" borderId="2" xfId="68" applyFont="1" applyBorder="1"/>
    <xf numFmtId="170" fontId="20" fillId="5" borderId="2" xfId="25" applyFont="1" applyFill="1" applyBorder="1" applyAlignment="1" applyProtection="1">
      <alignment vertical="top"/>
      <protection locked="0"/>
    </xf>
    <xf numFmtId="0" fontId="35" fillId="0" borderId="2" xfId="0" applyFont="1" applyBorder="1"/>
    <xf numFmtId="172" fontId="20" fillId="0" borderId="2" xfId="0" applyNumberFormat="1" applyFont="1" applyBorder="1"/>
    <xf numFmtId="0" fontId="35" fillId="0" borderId="2" xfId="68" applyFont="1" applyBorder="1" applyAlignment="1">
      <alignment vertical="top"/>
    </xf>
    <xf numFmtId="0" fontId="35" fillId="0" borderId="2" xfId="0" applyFont="1" applyBorder="1" applyAlignment="1"/>
    <xf numFmtId="0" fontId="20" fillId="0" borderId="2" xfId="0" applyFont="1" applyBorder="1" applyAlignment="1">
      <alignment vertical="top"/>
    </xf>
    <xf numFmtId="15" fontId="20" fillId="0" borderId="2" xfId="0" applyNumberFormat="1" applyFont="1" applyBorder="1" applyAlignment="1">
      <alignment horizontal="right" vertical="top"/>
    </xf>
    <xf numFmtId="15" fontId="20" fillId="0" borderId="2" xfId="0" applyNumberFormat="1" applyFont="1" applyBorder="1" applyAlignment="1">
      <alignment vertical="top"/>
    </xf>
    <xf numFmtId="0" fontId="20" fillId="0" borderId="2" xfId="0" applyFont="1" applyBorder="1" applyAlignment="1">
      <alignment vertical="center"/>
    </xf>
    <xf numFmtId="49" fontId="35" fillId="0" borderId="2" xfId="0" applyNumberFormat="1" applyFont="1" applyBorder="1" applyAlignment="1"/>
    <xf numFmtId="15" fontId="20" fillId="0" borderId="2" xfId="0" applyNumberFormat="1" applyFont="1" applyBorder="1" applyAlignment="1">
      <alignment vertical="center"/>
    </xf>
    <xf numFmtId="171" fontId="20" fillId="0" borderId="2" xfId="0" applyNumberFormat="1" applyFont="1" applyBorder="1" applyAlignment="1">
      <alignment vertical="center"/>
    </xf>
    <xf numFmtId="0" fontId="20" fillId="0" borderId="2" xfId="68" applyFont="1" applyBorder="1"/>
    <xf numFmtId="170" fontId="20" fillId="0" borderId="2" xfId="25" applyFont="1" applyBorder="1" applyAlignment="1"/>
    <xf numFmtId="169" fontId="20" fillId="0" borderId="2" xfId="25" applyNumberFormat="1" applyFont="1" applyBorder="1" applyAlignment="1">
      <alignment vertical="top"/>
    </xf>
    <xf numFmtId="172" fontId="20" fillId="0" borderId="2" xfId="0" applyNumberFormat="1" applyFont="1" applyBorder="1" applyAlignment="1"/>
    <xf numFmtId="1" fontId="20" fillId="5" borderId="2" xfId="25" applyNumberFormat="1" applyFont="1" applyFill="1" applyBorder="1" applyAlignment="1"/>
    <xf numFmtId="0" fontId="20" fillId="5" borderId="2" xfId="34" applyFont="1" applyFill="1" applyBorder="1" applyAlignment="1" applyProtection="1">
      <alignment vertical="top"/>
      <protection locked="0"/>
    </xf>
    <xf numFmtId="1" fontId="20" fillId="5" borderId="2" xfId="0" applyNumberFormat="1" applyFont="1" applyFill="1" applyBorder="1" applyAlignment="1"/>
    <xf numFmtId="170" fontId="35" fillId="5" borderId="2" xfId="25" applyFont="1" applyFill="1" applyBorder="1" applyAlignment="1" applyProtection="1">
      <alignment vertical="top"/>
      <protection locked="0"/>
    </xf>
    <xf numFmtId="43" fontId="20" fillId="2" borderId="0" xfId="1" applyFont="1" applyFill="1" applyBorder="1"/>
    <xf numFmtId="15" fontId="20" fillId="2" borderId="0" xfId="0" applyNumberFormat="1" applyFont="1" applyFill="1" applyBorder="1"/>
    <xf numFmtId="0" fontId="20" fillId="2" borderId="0" xfId="39" applyFont="1" applyFill="1" applyBorder="1"/>
    <xf numFmtId="0" fontId="25" fillId="2" borderId="2" xfId="0" applyFont="1" applyFill="1" applyBorder="1" applyAlignment="1"/>
    <xf numFmtId="2" fontId="35" fillId="2" borderId="2" xfId="0" applyNumberFormat="1" applyFont="1" applyFill="1" applyBorder="1"/>
    <xf numFmtId="0" fontId="35" fillId="2" borderId="2" xfId="70" applyFont="1" applyFill="1" applyBorder="1"/>
    <xf numFmtId="0" fontId="35" fillId="2" borderId="2" xfId="70" applyFont="1" applyFill="1" applyBorder="1" applyAlignment="1">
      <alignment vertical="top"/>
    </xf>
    <xf numFmtId="169" fontId="35" fillId="2" borderId="2" xfId="71" applyNumberFormat="1" applyFont="1" applyFill="1" applyBorder="1" applyAlignment="1">
      <alignment vertical="top"/>
    </xf>
    <xf numFmtId="0" fontId="0" fillId="2" borderId="2" xfId="0" applyFont="1" applyFill="1" applyBorder="1"/>
    <xf numFmtId="171" fontId="0" fillId="2" borderId="2" xfId="0" applyNumberFormat="1" applyFont="1" applyFill="1" applyBorder="1"/>
    <xf numFmtId="49" fontId="39" fillId="2" borderId="2" xfId="0" applyNumberFormat="1" applyFont="1" applyFill="1" applyBorder="1" applyAlignment="1"/>
    <xf numFmtId="0" fontId="35" fillId="2" borderId="2" xfId="69" applyFont="1" applyFill="1" applyBorder="1"/>
    <xf numFmtId="15" fontId="35" fillId="2" borderId="2" xfId="69" applyNumberFormat="1" applyFont="1" applyFill="1" applyBorder="1"/>
    <xf numFmtId="172" fontId="35" fillId="2" borderId="2" xfId="69" applyNumberFormat="1" applyFont="1" applyFill="1" applyBorder="1"/>
    <xf numFmtId="170" fontId="35" fillId="2" borderId="2" xfId="72" applyFont="1" applyFill="1" applyBorder="1"/>
    <xf numFmtId="16" fontId="0" fillId="2" borderId="2" xfId="0" applyNumberFormat="1" applyFont="1" applyFill="1" applyBorder="1"/>
    <xf numFmtId="172" fontId="35" fillId="2" borderId="2" xfId="70" applyNumberFormat="1" applyFont="1" applyFill="1" applyBorder="1"/>
    <xf numFmtId="170" fontId="35" fillId="2" borderId="2" xfId="71" applyFont="1" applyFill="1" applyBorder="1"/>
    <xf numFmtId="0" fontId="20" fillId="2" borderId="2" xfId="0" applyFont="1" applyFill="1" applyBorder="1" applyAlignment="1">
      <alignment horizontal="right"/>
    </xf>
    <xf numFmtId="171" fontId="35" fillId="2" borderId="2" xfId="70" applyNumberFormat="1" applyFont="1" applyFill="1" applyBorder="1"/>
    <xf numFmtId="171" fontId="35" fillId="2" borderId="2" xfId="70" applyNumberFormat="1" applyFont="1" applyFill="1" applyBorder="1" applyAlignment="1">
      <alignment vertical="top"/>
    </xf>
    <xf numFmtId="169" fontId="35" fillId="2" borderId="2" xfId="72" applyNumberFormat="1" applyFont="1" applyFill="1" applyBorder="1" applyAlignment="1">
      <alignment vertical="top"/>
    </xf>
    <xf numFmtId="171" fontId="35" fillId="2" borderId="2" xfId="0" applyNumberFormat="1" applyFont="1" applyFill="1" applyBorder="1"/>
    <xf numFmtId="172" fontId="0" fillId="2" borderId="2" xfId="0" applyNumberFormat="1" applyFont="1" applyFill="1" applyBorder="1"/>
    <xf numFmtId="15" fontId="0" fillId="2" borderId="2" xfId="0" applyNumberFormat="1" applyFont="1" applyFill="1" applyBorder="1"/>
    <xf numFmtId="0" fontId="20" fillId="2" borderId="2" xfId="0" applyFont="1" applyFill="1" applyBorder="1" applyAlignment="1">
      <alignment horizontal="left" vertical="center"/>
    </xf>
    <xf numFmtId="0" fontId="35" fillId="2" borderId="2" xfId="2" applyFont="1" applyFill="1" applyBorder="1" applyAlignment="1" applyProtection="1">
      <alignment horizontal="left" vertical="center"/>
      <protection locked="0"/>
    </xf>
    <xf numFmtId="169" fontId="35" fillId="2" borderId="2" xfId="3" applyNumberFormat="1" applyFont="1" applyFill="1" applyBorder="1" applyAlignment="1" applyProtection="1">
      <alignment horizontal="left" vertical="center"/>
      <protection locked="0"/>
    </xf>
    <xf numFmtId="166" fontId="35" fillId="2" borderId="2" xfId="0" applyNumberFormat="1" applyFont="1" applyFill="1" applyBorder="1" applyAlignment="1">
      <alignment horizontal="left" vertical="center" wrapText="1"/>
    </xf>
    <xf numFmtId="169" fontId="20" fillId="2" borderId="2" xfId="0" applyNumberFormat="1" applyFont="1" applyFill="1" applyBorder="1" applyAlignment="1">
      <alignment horizontal="left" vertical="center" wrapText="1"/>
    </xf>
    <xf numFmtId="43" fontId="6" fillId="2" borderId="2" xfId="1" applyFont="1" applyFill="1" applyBorder="1"/>
    <xf numFmtId="170" fontId="6" fillId="2" borderId="2" xfId="72" applyFont="1" applyFill="1" applyBorder="1"/>
    <xf numFmtId="0" fontId="25" fillId="2" borderId="2" xfId="0" applyFont="1" applyFill="1" applyBorder="1" applyAlignment="1">
      <alignment horizontal="left"/>
    </xf>
    <xf numFmtId="0" fontId="25" fillId="2" borderId="2" xfId="0" applyFont="1" applyFill="1" applyBorder="1" applyAlignment="1">
      <alignment horizontal="center"/>
    </xf>
    <xf numFmtId="170" fontId="6" fillId="2" borderId="2" xfId="71" applyFont="1" applyFill="1" applyBorder="1"/>
    <xf numFmtId="170" fontId="6" fillId="2" borderId="2" xfId="25" applyFont="1" applyFill="1" applyBorder="1"/>
    <xf numFmtId="43" fontId="0" fillId="0" borderId="0" xfId="0" applyNumberFormat="1" applyBorder="1"/>
    <xf numFmtId="1" fontId="33" fillId="5" borderId="0" xfId="16" applyNumberFormat="1" applyFont="1" applyFill="1" applyBorder="1" applyAlignment="1" applyProtection="1">
      <alignment horizontal="right" vertical="center"/>
      <protection locked="0"/>
    </xf>
    <xf numFmtId="165" fontId="0" fillId="0" borderId="0" xfId="0" applyNumberFormat="1" applyBorder="1"/>
    <xf numFmtId="0" fontId="18" fillId="0" borderId="0" xfId="0" applyFont="1" applyAlignment="1">
      <alignment horizontal="left" vertical="center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29" fillId="0" borderId="2" xfId="1" applyNumberFormat="1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/>
    </xf>
    <xf numFmtId="0" fontId="18" fillId="0" borderId="0" xfId="0" applyFont="1" applyAlignment="1">
      <alignment horizontal="left" vertical="center" wrapText="1"/>
    </xf>
    <xf numFmtId="0" fontId="18" fillId="0" borderId="0" xfId="0" quotePrefix="1" applyFont="1" applyAlignment="1">
      <alignment horizontal="left" vertical="center"/>
    </xf>
    <xf numFmtId="0" fontId="13" fillId="0" borderId="0" xfId="0" applyFont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167" fontId="18" fillId="0" borderId="4" xfId="0" applyNumberFormat="1" applyFont="1" applyBorder="1" applyAlignment="1">
      <alignment horizontal="center" vertical="center" wrapText="1"/>
    </xf>
    <xf numFmtId="167" fontId="18" fillId="0" borderId="5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43" fontId="18" fillId="0" borderId="2" xfId="1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top"/>
    </xf>
    <xf numFmtId="0" fontId="18" fillId="0" borderId="4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18" fillId="0" borderId="4" xfId="0" applyFont="1" applyFill="1" applyBorder="1" applyAlignment="1">
      <alignment horizontal="center" wrapText="1"/>
    </xf>
    <xf numFmtId="0" fontId="18" fillId="0" borderId="6" xfId="0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center" wrapText="1"/>
    </xf>
    <xf numFmtId="0" fontId="21" fillId="0" borderId="2" xfId="0" applyFont="1" applyBorder="1" applyAlignment="1">
      <alignment horizontal="left" vertical="center"/>
    </xf>
    <xf numFmtId="0" fontId="18" fillId="0" borderId="4" xfId="0" applyFont="1" applyBorder="1" applyAlignment="1">
      <alignment horizontal="left"/>
    </xf>
    <xf numFmtId="0" fontId="18" fillId="0" borderId="6" xfId="0" applyFont="1" applyBorder="1" applyAlignment="1">
      <alignment horizontal="left"/>
    </xf>
    <xf numFmtId="0" fontId="18" fillId="0" borderId="5" xfId="0" applyFont="1" applyBorder="1" applyAlignment="1">
      <alignment horizontal="left"/>
    </xf>
    <xf numFmtId="0" fontId="12" fillId="0" borderId="36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36" fillId="0" borderId="42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vertical="center"/>
    </xf>
    <xf numFmtId="0" fontId="11" fillId="0" borderId="4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6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3" fontId="12" fillId="0" borderId="2" xfId="0" applyNumberFormat="1" applyFont="1" applyFill="1" applyBorder="1" applyAlignment="1">
      <alignment horizontal="center" vertical="center"/>
    </xf>
    <xf numFmtId="3" fontId="12" fillId="0" borderId="30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36" fillId="0" borderId="4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2" fillId="0" borderId="36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top"/>
    </xf>
    <xf numFmtId="0" fontId="24" fillId="0" borderId="6" xfId="0" applyFont="1" applyFill="1" applyBorder="1" applyAlignment="1">
      <alignment horizontal="center" vertical="top"/>
    </xf>
    <xf numFmtId="0" fontId="24" fillId="0" borderId="5" xfId="0" applyFont="1" applyFill="1" applyBorder="1" applyAlignment="1">
      <alignment horizontal="center" vertical="top"/>
    </xf>
    <xf numFmtId="0" fontId="11" fillId="0" borderId="25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0" fontId="36" fillId="0" borderId="44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8" fillId="0" borderId="2" xfId="0" applyFont="1" applyBorder="1" applyAlignment="1">
      <alignment horizontal="left"/>
    </xf>
    <xf numFmtId="37" fontId="18" fillId="0" borderId="2" xfId="1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37" fontId="18" fillId="0" borderId="4" xfId="1" applyNumberFormat="1" applyFont="1" applyBorder="1" applyAlignment="1">
      <alignment horizontal="center" vertical="center" wrapText="1"/>
    </xf>
    <xf numFmtId="37" fontId="18" fillId="0" borderId="5" xfId="1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3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 wrapText="1"/>
    </xf>
    <xf numFmtId="0" fontId="21" fillId="0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37" fontId="11" fillId="0" borderId="0" xfId="1" applyNumberFormat="1" applyFont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6" xfId="0" applyFont="1" applyBorder="1"/>
    <xf numFmtId="0" fontId="11" fillId="0" borderId="5" xfId="0" applyFont="1" applyBorder="1"/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8" fillId="0" borderId="2" xfId="0" applyFont="1" applyFill="1" applyBorder="1" applyAlignment="1">
      <alignment horizontal="center" wrapText="1"/>
    </xf>
    <xf numFmtId="0" fontId="21" fillId="0" borderId="2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4" borderId="0" xfId="0" applyFont="1" applyFill="1" applyAlignment="1">
      <alignment horizontal="left" vertical="center"/>
    </xf>
    <xf numFmtId="0" fontId="0" fillId="0" borderId="50" xfId="0" applyBorder="1" applyAlignment="1">
      <alignment horizontal="center" vertical="center"/>
    </xf>
  </cellXfs>
  <cellStyles count="73">
    <cellStyle name="Comma" xfId="1" builtinId="3"/>
    <cellStyle name="Comma 11" xfId="22"/>
    <cellStyle name="Comma 11 2 2 2" xfId="25"/>
    <cellStyle name="Comma 18" xfId="3"/>
    <cellStyle name="Comma 24" xfId="7"/>
    <cellStyle name="Comma 25" xfId="13"/>
    <cellStyle name="Comma 29" xfId="12"/>
    <cellStyle name="Comma 35" xfId="60"/>
    <cellStyle name="Comma 37" xfId="71"/>
    <cellStyle name="Comma 38" xfId="72"/>
    <cellStyle name="Comma 4" xfId="38"/>
    <cellStyle name="Comma 4 2 2 2 2" xfId="63"/>
    <cellStyle name="Comma 9" xfId="62"/>
    <cellStyle name="Normal" xfId="0" builtinId="0"/>
    <cellStyle name="Normal 10" xfId="36"/>
    <cellStyle name="Normal 10 2" xfId="55"/>
    <cellStyle name="Normal 10 2 2 2 2" xfId="64"/>
    <cellStyle name="Normal 109" xfId="37"/>
    <cellStyle name="Normal 110" xfId="43"/>
    <cellStyle name="Normal 112" xfId="42"/>
    <cellStyle name="Normal 115 2" xfId="11"/>
    <cellStyle name="Normal 12" xfId="8"/>
    <cellStyle name="Normal 132" xfId="45"/>
    <cellStyle name="Normal 136 3" xfId="39"/>
    <cellStyle name="Normal 137" xfId="66"/>
    <cellStyle name="Normal 139" xfId="6"/>
    <cellStyle name="Normal 140" xfId="10"/>
    <cellStyle name="Normal 142" xfId="9"/>
    <cellStyle name="Normal 143" xfId="57"/>
    <cellStyle name="Normal 147" xfId="70"/>
    <cellStyle name="Normal 149" xfId="69"/>
    <cellStyle name="Normal 178" xfId="61"/>
    <cellStyle name="Normal 2 51" xfId="54"/>
    <cellStyle name="Normal 2 52" xfId="21"/>
    <cellStyle name="Normal 3" xfId="20"/>
    <cellStyle name="Normal 3 2" xfId="16"/>
    <cellStyle name="Normal 3 2 2 2 2" xfId="31"/>
    <cellStyle name="Normal 46" xfId="18"/>
    <cellStyle name="Normal 49" xfId="67"/>
    <cellStyle name="Normal 5" xfId="28"/>
    <cellStyle name="Normal 56 2" xfId="15"/>
    <cellStyle name="Normal 61 2" xfId="53"/>
    <cellStyle name="Normal 62" xfId="14"/>
    <cellStyle name="Normal 63 2" xfId="19"/>
    <cellStyle name="Normal 63 2 2 2" xfId="32"/>
    <cellStyle name="Normal 64" xfId="50"/>
    <cellStyle name="Normal 65 2" xfId="5"/>
    <cellStyle name="Normal 65 2 2" xfId="29"/>
    <cellStyle name="Normal 65 2 2 2" xfId="34"/>
    <cellStyle name="Normal 7" xfId="49"/>
    <cellStyle name="Normal 74" xfId="26"/>
    <cellStyle name="Normal 74 2" xfId="58"/>
    <cellStyle name="Normal 74 3" xfId="59"/>
    <cellStyle name="Normal 75" xfId="51"/>
    <cellStyle name="Normal 75 14 2" xfId="41"/>
    <cellStyle name="Normal 76" xfId="52"/>
    <cellStyle name="Normal 77" xfId="40"/>
    <cellStyle name="Normal 77 10 2 2 2" xfId="65"/>
    <cellStyle name="Normal 77 10 3" xfId="56"/>
    <cellStyle name="Normal 78" xfId="24"/>
    <cellStyle name="Normal 8" xfId="48"/>
    <cellStyle name="Normal 82" xfId="35"/>
    <cellStyle name="Normal 83" xfId="30"/>
    <cellStyle name="Normal 84" xfId="2"/>
    <cellStyle name="Normal 84 2" xfId="27"/>
    <cellStyle name="Normal 84 2 2 2" xfId="33"/>
    <cellStyle name="Normal 85" xfId="17"/>
    <cellStyle name="Normal 85 2" xfId="44"/>
    <cellStyle name="Normal 86" xfId="23"/>
    <cellStyle name="Normal 87" xfId="68"/>
    <cellStyle name="Normal 90" xfId="46"/>
    <cellStyle name="Normal 93" xfId="47"/>
    <cellStyle name="Normal 9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mad\Desktop\SHPI%20Reports%20for%202017-2018\SHPI%20Reports%202018\SHPI-monthly%20%20March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O"/>
      <sheetName val="HCP"/>
      <sheetName val="Admission-March.18"/>
      <sheetName val="PPN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G2" t="str">
            <v>Chitral</v>
          </cell>
          <cell r="H2">
            <v>407798</v>
          </cell>
        </row>
        <row r="3">
          <cell r="G3" t="str">
            <v>Malakand</v>
          </cell>
          <cell r="H3">
            <v>578344</v>
          </cell>
        </row>
        <row r="4">
          <cell r="G4" t="str">
            <v>Mardan</v>
          </cell>
          <cell r="H4">
            <v>1941933</v>
          </cell>
        </row>
        <row r="5">
          <cell r="G5" t="str">
            <v>Kohat</v>
          </cell>
          <cell r="H5">
            <v>731437</v>
          </cell>
        </row>
        <row r="6">
          <cell r="G6" t="str">
            <v>Gilgit</v>
          </cell>
          <cell r="H6">
            <v>193100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A1:D13" totalsRowShown="0">
  <tableColumns count="4">
    <tableColumn id="1" name="Province"/>
    <tableColumn id="2" name="Districts"/>
    <tableColumn id="4" name="Month"/>
    <tableColumn id="5" name="Yea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1"/>
  <sheetViews>
    <sheetView showGridLines="0" view="pageLayout" topLeftCell="A109" zoomScale="110" zoomScalePageLayoutView="110" workbookViewId="0">
      <selection activeCell="F121" sqref="F121"/>
    </sheetView>
  </sheetViews>
  <sheetFormatPr defaultColWidth="8.88671875" defaultRowHeight="13.8" x14ac:dyDescent="0.25"/>
  <cols>
    <col min="1" max="1" width="1" style="1" customWidth="1"/>
    <col min="2" max="2" width="14.44140625" style="1" customWidth="1"/>
    <col min="3" max="3" width="3.109375" style="1" customWidth="1"/>
    <col min="4" max="4" width="14.88671875" style="1" customWidth="1"/>
    <col min="5" max="5" width="15.109375" style="1" customWidth="1"/>
    <col min="6" max="7" width="12.33203125" style="1" customWidth="1"/>
    <col min="8" max="8" width="12" style="1" customWidth="1"/>
    <col min="9" max="9" width="12.5546875" style="1" customWidth="1"/>
    <col min="10" max="10" width="11.88671875" style="1" customWidth="1"/>
    <col min="11" max="16384" width="8.88671875" style="1"/>
  </cols>
  <sheetData>
    <row r="1" spans="1:9" ht="15.6" customHeight="1" x14ac:dyDescent="0.2">
      <c r="A1" s="19"/>
      <c r="B1" s="19"/>
      <c r="C1" s="425" t="s">
        <v>66</v>
      </c>
      <c r="D1" s="425"/>
      <c r="E1" s="425"/>
      <c r="F1" s="425"/>
      <c r="G1" s="425"/>
      <c r="H1" s="425"/>
      <c r="I1" s="19"/>
    </row>
    <row r="2" spans="1:9" ht="14.25" x14ac:dyDescent="0.2">
      <c r="A2" s="19"/>
      <c r="B2" s="19"/>
      <c r="C2" s="19"/>
      <c r="D2" s="19"/>
      <c r="E2" s="19"/>
      <c r="F2" s="19"/>
      <c r="G2" s="19"/>
      <c r="H2" s="19"/>
      <c r="I2" s="19"/>
    </row>
    <row r="3" spans="1:9" ht="19.5" customHeight="1" x14ac:dyDescent="0.2">
      <c r="A3" s="186" t="s">
        <v>98</v>
      </c>
      <c r="B3" s="61"/>
      <c r="C3" s="462" t="s">
        <v>3</v>
      </c>
      <c r="D3" s="463"/>
      <c r="E3" s="30"/>
      <c r="F3" s="186" t="s">
        <v>96</v>
      </c>
      <c r="G3" s="479" t="s">
        <v>8</v>
      </c>
      <c r="H3" s="479"/>
      <c r="I3" s="480"/>
    </row>
    <row r="4" spans="1:9" ht="14.25" x14ac:dyDescent="0.2">
      <c r="A4" s="30"/>
      <c r="B4" s="30"/>
      <c r="C4" s="30"/>
      <c r="D4" s="30"/>
      <c r="E4" s="30"/>
      <c r="F4" s="30"/>
      <c r="G4" s="30"/>
      <c r="H4" s="30"/>
      <c r="I4" s="30"/>
    </row>
    <row r="5" spans="1:9" ht="17.25" customHeight="1" x14ac:dyDescent="0.2">
      <c r="A5" s="478" t="s">
        <v>284</v>
      </c>
      <c r="B5" s="479"/>
      <c r="C5" s="479"/>
      <c r="D5" s="480"/>
      <c r="E5" s="30"/>
      <c r="F5" s="186" t="s">
        <v>97</v>
      </c>
      <c r="G5" s="479">
        <v>2018</v>
      </c>
      <c r="H5" s="479"/>
      <c r="I5" s="480"/>
    </row>
    <row r="6" spans="1:9" ht="14.25" x14ac:dyDescent="0.2">
      <c r="A6" s="20"/>
      <c r="B6" s="20"/>
      <c r="C6" s="20"/>
      <c r="D6" s="20"/>
      <c r="E6" s="20"/>
      <c r="F6" s="20"/>
      <c r="G6" s="20"/>
      <c r="H6" s="20"/>
      <c r="I6" s="20"/>
    </row>
    <row r="7" spans="1:9" ht="14.25" x14ac:dyDescent="0.2">
      <c r="A7" s="20" t="s">
        <v>10</v>
      </c>
      <c r="B7" s="20"/>
      <c r="C7" s="20"/>
      <c r="D7" s="20"/>
      <c r="E7" s="20"/>
      <c r="F7" s="20"/>
      <c r="G7" s="20"/>
      <c r="H7" s="20"/>
      <c r="I7" s="20"/>
    </row>
    <row r="8" spans="1:9" ht="20.25" customHeight="1" x14ac:dyDescent="0.25">
      <c r="A8" s="481" t="s">
        <v>244</v>
      </c>
      <c r="B8" s="481"/>
      <c r="C8" s="481"/>
      <c r="D8" s="481"/>
      <c r="E8" s="20" t="s">
        <v>166</v>
      </c>
      <c r="F8" s="20" t="s">
        <v>264</v>
      </c>
      <c r="G8" s="25"/>
      <c r="H8" s="20" t="s">
        <v>228</v>
      </c>
      <c r="I8" s="20"/>
    </row>
    <row r="9" spans="1:9" ht="14.25" x14ac:dyDescent="0.2">
      <c r="A9" s="20"/>
      <c r="B9" s="20"/>
      <c r="C9" s="20"/>
      <c r="D9" s="20"/>
      <c r="E9" s="20" t="s">
        <v>227</v>
      </c>
      <c r="F9" s="26" t="s">
        <v>259</v>
      </c>
      <c r="G9" s="20"/>
      <c r="H9" s="27"/>
      <c r="I9" s="20"/>
    </row>
    <row r="10" spans="1:9" ht="6.75" customHeight="1" thickBot="1" x14ac:dyDescent="0.25">
      <c r="A10" s="29"/>
      <c r="B10" s="29"/>
      <c r="C10" s="29"/>
      <c r="D10" s="29"/>
      <c r="E10" s="29"/>
      <c r="F10" s="29"/>
      <c r="G10" s="29"/>
      <c r="H10" s="29"/>
      <c r="I10" s="29"/>
    </row>
    <row r="11" spans="1:9" ht="18.75" customHeight="1" thickTop="1" x14ac:dyDescent="0.2">
      <c r="A11" s="19"/>
      <c r="B11" s="187" t="s">
        <v>91</v>
      </c>
      <c r="C11" s="19"/>
      <c r="D11" s="19"/>
      <c r="E11" s="19"/>
      <c r="F11" s="19"/>
      <c r="G11" s="19"/>
      <c r="H11" s="19"/>
      <c r="I11" s="19"/>
    </row>
    <row r="12" spans="1:9" ht="18" customHeight="1" thickBot="1" x14ac:dyDescent="0.25">
      <c r="A12" s="19" t="s">
        <v>11</v>
      </c>
      <c r="B12" s="187"/>
      <c r="C12" s="19"/>
      <c r="D12" s="19"/>
      <c r="E12" s="24"/>
      <c r="F12" s="24"/>
      <c r="G12" s="24"/>
      <c r="H12" s="19"/>
      <c r="I12" s="19"/>
    </row>
    <row r="13" spans="1:9" ht="14.25" customHeight="1" x14ac:dyDescent="0.2">
      <c r="A13" s="19"/>
      <c r="B13" s="466" t="s">
        <v>151</v>
      </c>
      <c r="C13" s="467"/>
      <c r="D13" s="467"/>
      <c r="E13" s="467"/>
      <c r="F13" s="473" t="s">
        <v>13</v>
      </c>
      <c r="G13" s="473"/>
      <c r="H13" s="473" t="s">
        <v>14</v>
      </c>
      <c r="I13" s="474"/>
    </row>
    <row r="14" spans="1:9" ht="18" customHeight="1" x14ac:dyDescent="0.2">
      <c r="A14" s="20"/>
      <c r="B14" s="468" t="s">
        <v>12</v>
      </c>
      <c r="C14" s="469"/>
      <c r="D14" s="469"/>
      <c r="E14" s="469"/>
      <c r="F14" s="475">
        <v>26095</v>
      </c>
      <c r="G14" s="475"/>
      <c r="H14" s="476">
        <f>IFERROR(VLOOKUP(G3,[1]Sheet1!G2:H6,2,FALSE)," ")</f>
        <v>193100</v>
      </c>
      <c r="I14" s="477"/>
    </row>
    <row r="15" spans="1:9" ht="27" customHeight="1" x14ac:dyDescent="0.25">
      <c r="A15" s="20"/>
      <c r="B15" s="498" t="s">
        <v>210</v>
      </c>
      <c r="C15" s="499"/>
      <c r="D15" s="499"/>
      <c r="E15" s="500"/>
      <c r="F15" s="504">
        <v>5480</v>
      </c>
      <c r="G15" s="500"/>
      <c r="H15" s="506">
        <v>36595</v>
      </c>
      <c r="I15" s="507"/>
    </row>
    <row r="16" spans="1:9" ht="2.25" customHeight="1" x14ac:dyDescent="0.25">
      <c r="A16" s="20"/>
      <c r="B16" s="501"/>
      <c r="C16" s="502"/>
      <c r="D16" s="502"/>
      <c r="E16" s="503"/>
      <c r="F16" s="505"/>
      <c r="G16" s="503"/>
      <c r="H16" s="508"/>
      <c r="I16" s="509"/>
    </row>
    <row r="17" spans="1:12" ht="24" customHeight="1" x14ac:dyDescent="0.2">
      <c r="A17" s="20"/>
      <c r="B17" s="470" t="s">
        <v>209</v>
      </c>
      <c r="C17" s="471"/>
      <c r="D17" s="471"/>
      <c r="E17" s="472"/>
      <c r="F17" s="464">
        <v>0</v>
      </c>
      <c r="G17" s="464"/>
      <c r="H17" s="464">
        <v>0</v>
      </c>
      <c r="I17" s="465"/>
    </row>
    <row r="18" spans="1:12" ht="21.75" customHeight="1" thickBot="1" x14ac:dyDescent="0.25">
      <c r="A18" s="20"/>
      <c r="B18" s="490" t="s">
        <v>68</v>
      </c>
      <c r="C18" s="491"/>
      <c r="D18" s="491"/>
      <c r="E18" s="492"/>
      <c r="F18" s="484">
        <v>5340</v>
      </c>
      <c r="G18" s="484"/>
      <c r="H18" s="484">
        <v>35671</v>
      </c>
      <c r="I18" s="485"/>
      <c r="J18" s="15"/>
    </row>
    <row r="19" spans="1:12" ht="21.75" customHeight="1" thickBot="1" x14ac:dyDescent="0.25">
      <c r="A19" s="20"/>
      <c r="B19" s="496" t="s">
        <v>223</v>
      </c>
      <c r="C19" s="497"/>
      <c r="D19" s="497"/>
      <c r="E19" s="494"/>
      <c r="F19" s="493">
        <v>20755</v>
      </c>
      <c r="G19" s="494"/>
      <c r="H19" s="513">
        <v>157429</v>
      </c>
      <c r="I19" s="514"/>
      <c r="J19" s="16"/>
    </row>
    <row r="20" spans="1:12" ht="18" customHeight="1" x14ac:dyDescent="0.2">
      <c r="A20" s="20"/>
      <c r="B20" s="515" t="s">
        <v>224</v>
      </c>
      <c r="C20" s="516"/>
      <c r="D20" s="516"/>
      <c r="E20" s="517"/>
      <c r="F20" s="487">
        <v>733</v>
      </c>
      <c r="G20" s="487"/>
      <c r="H20" s="488">
        <v>4142</v>
      </c>
      <c r="I20" s="489"/>
    </row>
    <row r="21" spans="1:12" ht="18" customHeight="1" x14ac:dyDescent="0.2">
      <c r="A21" s="20"/>
      <c r="B21" s="525" t="s">
        <v>226</v>
      </c>
      <c r="C21" s="526"/>
      <c r="D21" s="526"/>
      <c r="E21" s="527"/>
      <c r="F21" s="486">
        <f>202+1987+233</f>
        <v>2422</v>
      </c>
      <c r="G21" s="486"/>
      <c r="H21" s="464">
        <f>1163+9037+728</f>
        <v>10928</v>
      </c>
      <c r="I21" s="465"/>
    </row>
    <row r="22" spans="1:12" ht="19.5" customHeight="1" thickBot="1" x14ac:dyDescent="0.25">
      <c r="A22" s="20"/>
      <c r="B22" s="454" t="s">
        <v>69</v>
      </c>
      <c r="C22" s="455"/>
      <c r="D22" s="455"/>
      <c r="E22" s="456"/>
      <c r="F22" s="483">
        <f>SUM(F20:G21)</f>
        <v>3155</v>
      </c>
      <c r="G22" s="483"/>
      <c r="H22" s="484">
        <f>SUM(H20:I21)</f>
        <v>15070</v>
      </c>
      <c r="I22" s="485"/>
    </row>
    <row r="23" spans="1:12" ht="14.25" x14ac:dyDescent="0.2">
      <c r="A23" s="20"/>
      <c r="B23" s="20"/>
      <c r="C23" s="20"/>
      <c r="D23" s="20"/>
      <c r="E23" s="20"/>
      <c r="F23" s="20"/>
      <c r="G23" s="20"/>
      <c r="H23" s="20"/>
      <c r="I23" s="20"/>
    </row>
    <row r="24" spans="1:12" ht="15" thickBot="1" x14ac:dyDescent="0.25">
      <c r="A24" s="20"/>
      <c r="B24" s="30" t="s">
        <v>21</v>
      </c>
      <c r="C24" s="20"/>
      <c r="D24" s="20"/>
      <c r="E24" s="20"/>
      <c r="F24" s="20"/>
      <c r="G24" s="20"/>
      <c r="H24" s="20"/>
      <c r="I24" s="20"/>
    </row>
    <row r="25" spans="1:12" ht="21" customHeight="1" x14ac:dyDescent="0.25">
      <c r="A25" s="20"/>
      <c r="B25" s="528" t="s">
        <v>22</v>
      </c>
      <c r="C25" s="457"/>
      <c r="D25" s="457" t="s">
        <v>20</v>
      </c>
      <c r="E25" s="457"/>
      <c r="F25" s="482" t="s">
        <v>87</v>
      </c>
      <c r="G25" s="482"/>
      <c r="H25" s="457" t="s">
        <v>225</v>
      </c>
      <c r="I25" s="458"/>
      <c r="J25" s="10"/>
      <c r="K25" s="10"/>
      <c r="L25" s="10"/>
    </row>
    <row r="26" spans="1:12" ht="19.5" customHeight="1" thickBot="1" x14ac:dyDescent="0.3">
      <c r="A26" s="20"/>
      <c r="B26" s="529"/>
      <c r="C26" s="530"/>
      <c r="D26" s="277" t="s">
        <v>23</v>
      </c>
      <c r="E26" s="277" t="s">
        <v>24</v>
      </c>
      <c r="F26" s="278" t="s">
        <v>23</v>
      </c>
      <c r="G26" s="278" t="s">
        <v>24</v>
      </c>
      <c r="H26" s="277" t="s">
        <v>23</v>
      </c>
      <c r="I26" s="279" t="s">
        <v>24</v>
      </c>
      <c r="J26" s="10"/>
      <c r="K26" s="10"/>
      <c r="L26" s="10"/>
    </row>
    <row r="27" spans="1:12" ht="14.25" x14ac:dyDescent="0.2">
      <c r="A27" s="20"/>
      <c r="B27" s="523" t="s">
        <v>25</v>
      </c>
      <c r="C27" s="524"/>
      <c r="D27" s="179">
        <v>88</v>
      </c>
      <c r="E27" s="179">
        <v>63</v>
      </c>
      <c r="F27" s="231">
        <v>202</v>
      </c>
      <c r="G27" s="231">
        <v>169</v>
      </c>
      <c r="H27" s="179">
        <f>+D27+F27</f>
        <v>290</v>
      </c>
      <c r="I27" s="180">
        <f>+E27+G27</f>
        <v>232</v>
      </c>
      <c r="J27" s="10"/>
      <c r="K27" s="10"/>
      <c r="L27" s="10"/>
    </row>
    <row r="28" spans="1:12" ht="14.25" x14ac:dyDescent="0.2">
      <c r="A28" s="20"/>
      <c r="B28" s="522" t="s">
        <v>26</v>
      </c>
      <c r="C28" s="419"/>
      <c r="D28" s="74">
        <f>750+176</f>
        <v>926</v>
      </c>
      <c r="E28" s="74">
        <f>662+177</f>
        <v>839</v>
      </c>
      <c r="F28" s="231">
        <v>763</v>
      </c>
      <c r="G28" s="231">
        <v>604</v>
      </c>
      <c r="H28" s="179">
        <f t="shared" ref="H28:H32" si="0">+D28+F28</f>
        <v>1689</v>
      </c>
      <c r="I28" s="180">
        <f t="shared" ref="I28:I32" si="1">+E28+G28</f>
        <v>1443</v>
      </c>
      <c r="J28" s="10"/>
      <c r="K28" s="10"/>
      <c r="L28" s="10"/>
    </row>
    <row r="29" spans="1:12" ht="14.25" x14ac:dyDescent="0.2">
      <c r="A29" s="20"/>
      <c r="B29" s="522" t="s">
        <v>27</v>
      </c>
      <c r="C29" s="419"/>
      <c r="D29" s="74">
        <v>6981</v>
      </c>
      <c r="E29" s="74">
        <v>6562</v>
      </c>
      <c r="F29" s="231">
        <v>1656</v>
      </c>
      <c r="G29" s="231">
        <v>1570</v>
      </c>
      <c r="H29" s="179">
        <f t="shared" si="0"/>
        <v>8637</v>
      </c>
      <c r="I29" s="180">
        <f t="shared" si="1"/>
        <v>8132</v>
      </c>
      <c r="J29" s="10"/>
      <c r="K29" s="10"/>
      <c r="L29" s="10"/>
    </row>
    <row r="30" spans="1:12" ht="14.25" x14ac:dyDescent="0.2">
      <c r="A30" s="20"/>
      <c r="B30" s="522" t="s">
        <v>28</v>
      </c>
      <c r="C30" s="419"/>
      <c r="D30" s="74">
        <f>5293+1683</f>
        <v>6976</v>
      </c>
      <c r="E30" s="74">
        <f>4683+1683</f>
        <v>6366</v>
      </c>
      <c r="F30" s="231">
        <v>3551</v>
      </c>
      <c r="G30" s="231">
        <v>3571</v>
      </c>
      <c r="H30" s="179">
        <f t="shared" si="0"/>
        <v>10527</v>
      </c>
      <c r="I30" s="180">
        <f t="shared" si="1"/>
        <v>9937</v>
      </c>
      <c r="J30" s="10"/>
      <c r="K30" s="10"/>
      <c r="L30" s="10"/>
    </row>
    <row r="31" spans="1:12" ht="14.25" x14ac:dyDescent="0.2">
      <c r="A31" s="20"/>
      <c r="B31" s="522" t="s">
        <v>30</v>
      </c>
      <c r="C31" s="419"/>
      <c r="D31" s="74">
        <f>1354+224+1683</f>
        <v>3261</v>
      </c>
      <c r="E31" s="74">
        <f>944+224+1683-19</f>
        <v>2832</v>
      </c>
      <c r="F31" s="231">
        <v>797</v>
      </c>
      <c r="G31" s="231">
        <v>638</v>
      </c>
      <c r="H31" s="179">
        <f t="shared" si="0"/>
        <v>4058</v>
      </c>
      <c r="I31" s="180">
        <f t="shared" si="1"/>
        <v>3470</v>
      </c>
      <c r="J31" s="10"/>
      <c r="K31" s="10"/>
      <c r="L31" s="10"/>
    </row>
    <row r="32" spans="1:12" ht="15" thickBot="1" x14ac:dyDescent="0.25">
      <c r="A32" s="20"/>
      <c r="B32" s="518" t="s">
        <v>29</v>
      </c>
      <c r="C32" s="519"/>
      <c r="D32" s="177">
        <f>354</f>
        <v>354</v>
      </c>
      <c r="E32" s="177">
        <v>423</v>
      </c>
      <c r="F32" s="232">
        <v>887</v>
      </c>
      <c r="G32" s="232">
        <v>662</v>
      </c>
      <c r="H32" s="235">
        <f t="shared" si="0"/>
        <v>1241</v>
      </c>
      <c r="I32" s="236">
        <f t="shared" si="1"/>
        <v>1085</v>
      </c>
      <c r="J32" s="10"/>
      <c r="K32" s="10"/>
      <c r="L32" s="10"/>
    </row>
    <row r="33" spans="1:12" ht="19.5" customHeight="1" thickBot="1" x14ac:dyDescent="0.25">
      <c r="A33" s="20"/>
      <c r="B33" s="520" t="s">
        <v>19</v>
      </c>
      <c r="C33" s="521"/>
      <c r="D33" s="233">
        <f>SUM(D27:D32)</f>
        <v>18586</v>
      </c>
      <c r="E33" s="233">
        <f>SUM(E27:E32)</f>
        <v>17085</v>
      </c>
      <c r="F33" s="233">
        <v>7856</v>
      </c>
      <c r="G33" s="233">
        <v>7214</v>
      </c>
      <c r="H33" s="233">
        <f t="shared" ref="H33:I33" si="2">SUM(H27:H32)</f>
        <v>26442</v>
      </c>
      <c r="I33" s="178">
        <f t="shared" si="2"/>
        <v>24299</v>
      </c>
      <c r="J33" s="41"/>
      <c r="K33" s="10"/>
      <c r="L33" s="10"/>
    </row>
    <row r="34" spans="1:12" ht="14.25" x14ac:dyDescent="0.2">
      <c r="A34" s="20"/>
      <c r="B34" s="20"/>
      <c r="C34" s="20"/>
      <c r="D34" s="20"/>
      <c r="E34" s="20"/>
      <c r="F34" s="229"/>
      <c r="G34" s="229"/>
      <c r="H34" s="20"/>
      <c r="I34" s="20"/>
    </row>
    <row r="35" spans="1:12" ht="14.25" x14ac:dyDescent="0.2">
      <c r="A35" s="20" t="s">
        <v>31</v>
      </c>
      <c r="B35" s="20"/>
      <c r="C35" s="20"/>
      <c r="D35" s="20"/>
      <c r="E35" s="20"/>
      <c r="F35" s="234"/>
      <c r="G35" s="234"/>
      <c r="H35" s="20"/>
      <c r="I35" s="20"/>
    </row>
    <row r="36" spans="1:12" ht="14.25" x14ac:dyDescent="0.2">
      <c r="A36" s="20"/>
      <c r="B36" s="20" t="s">
        <v>35</v>
      </c>
      <c r="C36" s="20"/>
      <c r="D36" s="20"/>
      <c r="E36" s="20"/>
      <c r="F36" s="20"/>
      <c r="G36" s="20"/>
      <c r="H36" s="20"/>
      <c r="I36" s="20"/>
    </row>
    <row r="37" spans="1:12" ht="25.5" x14ac:dyDescent="0.2">
      <c r="A37" s="20"/>
      <c r="B37" s="459"/>
      <c r="C37" s="460"/>
      <c r="D37" s="460"/>
      <c r="E37" s="461"/>
      <c r="F37" s="183" t="s">
        <v>33</v>
      </c>
      <c r="G37" s="183" t="s">
        <v>34</v>
      </c>
      <c r="H37" s="181" t="s">
        <v>141</v>
      </c>
      <c r="I37" s="181" t="s">
        <v>88</v>
      </c>
    </row>
    <row r="38" spans="1:12" ht="14.25" x14ac:dyDescent="0.2">
      <c r="A38" s="20"/>
      <c r="B38" s="451" t="s">
        <v>36</v>
      </c>
      <c r="C38" s="452"/>
      <c r="D38" s="452"/>
      <c r="E38" s="453"/>
      <c r="F38" s="190">
        <v>2</v>
      </c>
      <c r="G38" s="190">
        <v>1</v>
      </c>
      <c r="H38" s="190">
        <v>3</v>
      </c>
      <c r="I38" s="190">
        <v>3</v>
      </c>
      <c r="J38" s="14"/>
    </row>
    <row r="39" spans="1:12" ht="14.25" x14ac:dyDescent="0.2">
      <c r="A39" s="20"/>
      <c r="B39" s="451" t="s">
        <v>37</v>
      </c>
      <c r="C39" s="452"/>
      <c r="D39" s="452"/>
      <c r="E39" s="453"/>
      <c r="F39" s="190">
        <v>8</v>
      </c>
      <c r="G39" s="190">
        <v>0</v>
      </c>
      <c r="H39" s="190">
        <v>0</v>
      </c>
      <c r="I39" s="190">
        <v>8</v>
      </c>
      <c r="J39" s="14"/>
    </row>
    <row r="40" spans="1:12" ht="14.25" x14ac:dyDescent="0.2">
      <c r="A40" s="20"/>
      <c r="B40" s="451" t="s">
        <v>70</v>
      </c>
      <c r="C40" s="452"/>
      <c r="D40" s="452"/>
      <c r="E40" s="453"/>
      <c r="F40" s="190">
        <v>2</v>
      </c>
      <c r="G40" s="190">
        <v>0</v>
      </c>
      <c r="H40" s="190">
        <v>1</v>
      </c>
      <c r="I40" s="190">
        <v>2</v>
      </c>
      <c r="J40" s="14"/>
    </row>
    <row r="41" spans="1:12" ht="14.25" x14ac:dyDescent="0.2">
      <c r="A41" s="20"/>
      <c r="B41" s="451" t="s">
        <v>38</v>
      </c>
      <c r="C41" s="452"/>
      <c r="D41" s="452"/>
      <c r="E41" s="453"/>
      <c r="F41" s="190">
        <v>0</v>
      </c>
      <c r="G41" s="190">
        <v>0</v>
      </c>
      <c r="H41" s="190">
        <v>0</v>
      </c>
      <c r="I41" s="190">
        <v>0</v>
      </c>
      <c r="J41" s="14"/>
    </row>
    <row r="42" spans="1:12" ht="14.25" x14ac:dyDescent="0.2">
      <c r="A42" s="20"/>
      <c r="B42" s="450" t="s">
        <v>39</v>
      </c>
      <c r="C42" s="450"/>
      <c r="D42" s="450"/>
      <c r="E42" s="450"/>
      <c r="F42" s="246">
        <v>2</v>
      </c>
      <c r="G42" s="246">
        <v>0</v>
      </c>
      <c r="H42" s="246">
        <v>1</v>
      </c>
      <c r="I42" s="246">
        <v>2</v>
      </c>
      <c r="J42" s="14"/>
    </row>
    <row r="43" spans="1:12" ht="14.25" x14ac:dyDescent="0.2">
      <c r="A43" s="20"/>
      <c r="B43" s="188"/>
      <c r="C43" s="188"/>
      <c r="D43" s="188"/>
      <c r="E43" s="188"/>
      <c r="F43" s="188"/>
      <c r="G43" s="188"/>
      <c r="H43" s="58"/>
      <c r="I43" s="58"/>
    </row>
    <row r="44" spans="1:12" ht="14.25" x14ac:dyDescent="0.2">
      <c r="A44" s="46" t="s">
        <v>40</v>
      </c>
      <c r="B44" s="189"/>
      <c r="C44" s="189"/>
      <c r="D44" s="189"/>
      <c r="E44" s="58"/>
      <c r="F44" s="58"/>
      <c r="G44" s="58"/>
      <c r="H44" s="58"/>
      <c r="I44" s="58"/>
    </row>
    <row r="45" spans="1:12" ht="14.25" x14ac:dyDescent="0.2">
      <c r="A45" s="20"/>
      <c r="B45" s="20"/>
      <c r="C45" s="20"/>
      <c r="D45" s="20"/>
      <c r="E45" s="20"/>
      <c r="F45" s="20"/>
      <c r="G45" s="20"/>
      <c r="H45" s="58"/>
      <c r="I45" s="58"/>
    </row>
    <row r="46" spans="1:12" ht="14.25" x14ac:dyDescent="0.2">
      <c r="A46" s="20"/>
      <c r="B46" s="58" t="s">
        <v>41</v>
      </c>
      <c r="C46" s="58"/>
      <c r="D46" s="58"/>
      <c r="E46" s="58"/>
      <c r="F46" s="58"/>
      <c r="G46" s="58"/>
      <c r="H46" s="20"/>
      <c r="I46" s="20"/>
    </row>
    <row r="47" spans="1:12" ht="14.25" x14ac:dyDescent="0.2">
      <c r="A47" s="20"/>
      <c r="B47" s="20" t="s">
        <v>48</v>
      </c>
      <c r="C47" s="20"/>
      <c r="D47" s="20"/>
      <c r="E47" s="20"/>
      <c r="F47" s="20"/>
      <c r="G47" s="20"/>
      <c r="H47" s="20"/>
      <c r="I47" s="20"/>
    </row>
    <row r="48" spans="1:12" x14ac:dyDescent="0.25">
      <c r="A48" s="20"/>
      <c r="B48" s="419" t="s">
        <v>44</v>
      </c>
      <c r="C48" s="419"/>
      <c r="D48" s="419"/>
      <c r="E48" s="422" t="s">
        <v>23</v>
      </c>
      <c r="F48" s="422"/>
      <c r="G48" s="441" t="s">
        <v>24</v>
      </c>
      <c r="H48" s="442"/>
      <c r="I48" s="443"/>
      <c r="J48" s="25"/>
    </row>
    <row r="49" spans="1:10" x14ac:dyDescent="0.25">
      <c r="A49" s="20"/>
      <c r="B49" s="419"/>
      <c r="C49" s="419"/>
      <c r="D49" s="419"/>
      <c r="E49" s="182" t="s">
        <v>42</v>
      </c>
      <c r="F49" s="191" t="s">
        <v>43</v>
      </c>
      <c r="G49" s="182" t="s">
        <v>42</v>
      </c>
      <c r="H49" s="191" t="s">
        <v>89</v>
      </c>
      <c r="I49" s="191" t="s">
        <v>43</v>
      </c>
      <c r="J49" s="25"/>
    </row>
    <row r="50" spans="1:10" ht="14.25" x14ac:dyDescent="0.2">
      <c r="A50" s="20"/>
      <c r="B50" s="419" t="s">
        <v>20</v>
      </c>
      <c r="C50" s="419"/>
      <c r="D50" s="419"/>
      <c r="E50" s="240">
        <v>7</v>
      </c>
      <c r="F50" s="240">
        <v>5</v>
      </c>
      <c r="G50" s="240">
        <v>13</v>
      </c>
      <c r="H50" s="211">
        <v>4</v>
      </c>
      <c r="I50" s="240">
        <v>7</v>
      </c>
      <c r="J50" s="25"/>
    </row>
    <row r="51" spans="1:10" ht="14.25" x14ac:dyDescent="0.2">
      <c r="A51" s="20"/>
      <c r="B51" s="419" t="s">
        <v>87</v>
      </c>
      <c r="C51" s="419"/>
      <c r="D51" s="419"/>
      <c r="E51" s="240">
        <v>0</v>
      </c>
      <c r="F51" s="240">
        <v>0</v>
      </c>
      <c r="G51" s="240">
        <v>0</v>
      </c>
      <c r="H51" s="240">
        <v>1</v>
      </c>
      <c r="I51" s="240">
        <v>0</v>
      </c>
      <c r="J51" s="25"/>
    </row>
    <row r="52" spans="1:10" ht="14.25" x14ac:dyDescent="0.2">
      <c r="A52" s="20"/>
      <c r="B52" s="20"/>
      <c r="C52" s="20"/>
      <c r="D52" s="20"/>
      <c r="E52" s="20"/>
      <c r="F52" s="20"/>
      <c r="G52" s="20"/>
      <c r="H52" s="20"/>
      <c r="I52" s="20"/>
    </row>
    <row r="53" spans="1:10" ht="14.25" x14ac:dyDescent="0.2">
      <c r="A53" s="20"/>
      <c r="B53" s="20" t="s">
        <v>49</v>
      </c>
      <c r="C53" s="20"/>
      <c r="D53" s="20"/>
      <c r="E53" s="20"/>
      <c r="F53" s="20"/>
      <c r="G53" s="20"/>
      <c r="H53" s="20"/>
      <c r="I53" s="20"/>
    </row>
    <row r="54" spans="1:10" x14ac:dyDescent="0.25">
      <c r="A54" s="20"/>
      <c r="B54" s="419" t="s">
        <v>44</v>
      </c>
      <c r="C54" s="419"/>
      <c r="D54" s="419"/>
      <c r="E54" s="422" t="s">
        <v>23</v>
      </c>
      <c r="F54" s="422"/>
      <c r="G54" s="441" t="s">
        <v>24</v>
      </c>
      <c r="H54" s="442"/>
      <c r="I54" s="443"/>
      <c r="J54" s="25"/>
    </row>
    <row r="55" spans="1:10" x14ac:dyDescent="0.25">
      <c r="A55" s="20"/>
      <c r="B55" s="419"/>
      <c r="C55" s="419"/>
      <c r="D55" s="419"/>
      <c r="E55" s="182" t="s">
        <v>42</v>
      </c>
      <c r="F55" s="191" t="s">
        <v>43</v>
      </c>
      <c r="G55" s="182" t="s">
        <v>42</v>
      </c>
      <c r="H55" s="191" t="s">
        <v>89</v>
      </c>
      <c r="I55" s="191" t="s">
        <v>43</v>
      </c>
      <c r="J55" s="25"/>
    </row>
    <row r="56" spans="1:10" ht="14.25" x14ac:dyDescent="0.2">
      <c r="A56" s="20"/>
      <c r="B56" s="419" t="s">
        <v>20</v>
      </c>
      <c r="C56" s="419"/>
      <c r="D56" s="419"/>
      <c r="E56" s="192">
        <v>0</v>
      </c>
      <c r="F56" s="192">
        <v>0</v>
      </c>
      <c r="G56" s="192">
        <v>1</v>
      </c>
      <c r="H56" s="192">
        <v>0</v>
      </c>
      <c r="I56" s="192">
        <v>0</v>
      </c>
      <c r="J56" s="25"/>
    </row>
    <row r="57" spans="1:10" ht="14.25" x14ac:dyDescent="0.2">
      <c r="A57" s="20"/>
      <c r="B57" s="419" t="s">
        <v>87</v>
      </c>
      <c r="C57" s="419"/>
      <c r="D57" s="419"/>
      <c r="E57" s="240">
        <v>5</v>
      </c>
      <c r="F57" s="240">
        <v>9</v>
      </c>
      <c r="G57" s="240">
        <v>7</v>
      </c>
      <c r="H57" s="240">
        <v>9</v>
      </c>
      <c r="I57" s="240">
        <v>9</v>
      </c>
      <c r="J57" s="25"/>
    </row>
    <row r="58" spans="1:10" ht="14.25" x14ac:dyDescent="0.2">
      <c r="A58" s="20"/>
      <c r="B58" s="187"/>
      <c r="C58" s="187"/>
      <c r="D58" s="187"/>
      <c r="E58" s="187"/>
      <c r="F58" s="187"/>
      <c r="G58" s="187"/>
      <c r="H58" s="187"/>
      <c r="I58" s="187"/>
    </row>
    <row r="59" spans="1:10" ht="14.25" x14ac:dyDescent="0.2">
      <c r="A59" s="20"/>
      <c r="B59" s="20" t="s">
        <v>50</v>
      </c>
      <c r="C59" s="187"/>
      <c r="D59" s="187"/>
      <c r="E59" s="187"/>
      <c r="F59" s="187"/>
      <c r="G59" s="187"/>
      <c r="H59" s="187"/>
      <c r="I59" s="187"/>
    </row>
    <row r="60" spans="1:10" x14ac:dyDescent="0.25">
      <c r="A60" s="20"/>
      <c r="B60" s="419" t="s">
        <v>44</v>
      </c>
      <c r="C60" s="419"/>
      <c r="D60" s="419"/>
      <c r="E60" s="422" t="s">
        <v>23</v>
      </c>
      <c r="F60" s="422"/>
      <c r="G60" s="441" t="s">
        <v>24</v>
      </c>
      <c r="H60" s="442"/>
      <c r="I60" s="443"/>
    </row>
    <row r="61" spans="1:10" ht="20.25" customHeight="1" x14ac:dyDescent="0.25">
      <c r="A61" s="20"/>
      <c r="B61" s="419"/>
      <c r="C61" s="419"/>
      <c r="D61" s="419"/>
      <c r="E61" s="182" t="s">
        <v>42</v>
      </c>
      <c r="F61" s="191" t="s">
        <v>43</v>
      </c>
      <c r="G61" s="182" t="s">
        <v>42</v>
      </c>
      <c r="H61" s="191" t="s">
        <v>89</v>
      </c>
      <c r="I61" s="191" t="s">
        <v>43</v>
      </c>
    </row>
    <row r="62" spans="1:10" ht="14.25" x14ac:dyDescent="0.2">
      <c r="A62" s="20"/>
      <c r="B62" s="419" t="s">
        <v>20</v>
      </c>
      <c r="C62" s="419"/>
      <c r="D62" s="419"/>
      <c r="E62" s="192">
        <v>7</v>
      </c>
      <c r="F62" s="192">
        <v>5</v>
      </c>
      <c r="G62" s="192">
        <v>14</v>
      </c>
      <c r="H62" s="193">
        <v>4</v>
      </c>
      <c r="I62" s="192">
        <v>7</v>
      </c>
    </row>
    <row r="63" spans="1:10" ht="14.25" x14ac:dyDescent="0.2">
      <c r="A63" s="20"/>
      <c r="B63" s="419" t="s">
        <v>87</v>
      </c>
      <c r="C63" s="419"/>
      <c r="D63" s="419"/>
      <c r="E63" s="289">
        <v>5</v>
      </c>
      <c r="F63" s="289">
        <v>9</v>
      </c>
      <c r="G63" s="289">
        <v>7</v>
      </c>
      <c r="H63" s="289">
        <v>9</v>
      </c>
      <c r="I63" s="289">
        <v>9</v>
      </c>
    </row>
    <row r="64" spans="1:10" ht="14.25" x14ac:dyDescent="0.2">
      <c r="A64" s="20"/>
      <c r="B64" s="187"/>
      <c r="C64" s="187"/>
      <c r="D64" s="187"/>
      <c r="E64" s="187"/>
      <c r="F64" s="187"/>
      <c r="G64" s="187"/>
      <c r="H64" s="187"/>
      <c r="I64" s="187"/>
    </row>
    <row r="65" spans="1:9" ht="14.25" x14ac:dyDescent="0.2">
      <c r="A65" s="20"/>
      <c r="B65" s="20" t="s">
        <v>45</v>
      </c>
      <c r="C65" s="187"/>
      <c r="D65" s="187"/>
      <c r="E65" s="187"/>
      <c r="F65" s="187"/>
      <c r="G65" s="187"/>
      <c r="H65" s="187"/>
      <c r="I65" s="187"/>
    </row>
    <row r="66" spans="1:9" ht="14.25" x14ac:dyDescent="0.2">
      <c r="A66" s="20"/>
      <c r="B66" s="187" t="s">
        <v>99</v>
      </c>
      <c r="C66" s="187"/>
      <c r="D66" s="187"/>
      <c r="E66" s="187"/>
      <c r="F66" s="187"/>
      <c r="G66" s="187"/>
      <c r="H66" s="187"/>
      <c r="I66" s="187"/>
    </row>
    <row r="67" spans="1:9" x14ac:dyDescent="0.25">
      <c r="A67" s="20"/>
      <c r="B67" s="419" t="s">
        <v>71</v>
      </c>
      <c r="C67" s="419"/>
      <c r="D67" s="419"/>
      <c r="E67" s="422" t="s">
        <v>46</v>
      </c>
      <c r="F67" s="422"/>
      <c r="G67" s="422" t="s">
        <v>47</v>
      </c>
      <c r="H67" s="422"/>
      <c r="I67" s="187"/>
    </row>
    <row r="68" spans="1:9" ht="26.25" customHeight="1" x14ac:dyDescent="0.25">
      <c r="A68" s="20"/>
      <c r="B68" s="419"/>
      <c r="C68" s="419"/>
      <c r="D68" s="419"/>
      <c r="E68" s="218" t="s">
        <v>20</v>
      </c>
      <c r="F68" s="218" t="s">
        <v>87</v>
      </c>
      <c r="G68" s="218" t="s">
        <v>20</v>
      </c>
      <c r="H68" s="218" t="s">
        <v>87</v>
      </c>
      <c r="I68" s="187"/>
    </row>
    <row r="69" spans="1:9" ht="14.25" x14ac:dyDescent="0.2">
      <c r="A69" s="20"/>
      <c r="B69" s="439" t="s">
        <v>229</v>
      </c>
      <c r="C69" s="419"/>
      <c r="D69" s="419"/>
      <c r="E69" s="120">
        <v>9</v>
      </c>
      <c r="F69" s="120">
        <v>0</v>
      </c>
      <c r="G69" s="120">
        <v>0</v>
      </c>
      <c r="H69" s="194">
        <v>1</v>
      </c>
      <c r="I69" s="187"/>
    </row>
    <row r="70" spans="1:9" ht="14.25" x14ac:dyDescent="0.2">
      <c r="A70" s="20"/>
      <c r="B70" s="432" t="s">
        <v>179</v>
      </c>
      <c r="C70" s="432"/>
      <c r="D70" s="432"/>
      <c r="E70" s="120">
        <v>3</v>
      </c>
      <c r="F70" s="120">
        <v>1</v>
      </c>
      <c r="G70" s="120">
        <v>0</v>
      </c>
      <c r="H70" s="194">
        <v>3</v>
      </c>
      <c r="I70" s="187"/>
    </row>
    <row r="71" spans="1:9" ht="14.25" x14ac:dyDescent="0.2">
      <c r="A71" s="20"/>
      <c r="B71" s="432" t="s">
        <v>190</v>
      </c>
      <c r="C71" s="432"/>
      <c r="D71" s="432"/>
      <c r="E71" s="120">
        <v>0</v>
      </c>
      <c r="F71" s="120">
        <v>0</v>
      </c>
      <c r="G71" s="120">
        <v>0</v>
      </c>
      <c r="H71" s="194">
        <v>5</v>
      </c>
      <c r="I71" s="187"/>
    </row>
    <row r="72" spans="1:9" ht="14.25" x14ac:dyDescent="0.2">
      <c r="A72" s="20"/>
      <c r="B72" s="432" t="s">
        <v>233</v>
      </c>
      <c r="C72" s="432"/>
      <c r="D72" s="432"/>
      <c r="E72" s="195">
        <v>1</v>
      </c>
      <c r="F72" s="120">
        <v>0</v>
      </c>
      <c r="G72" s="120">
        <v>0</v>
      </c>
      <c r="H72" s="194">
        <v>1</v>
      </c>
      <c r="I72" s="187"/>
    </row>
    <row r="73" spans="1:9" ht="14.25" x14ac:dyDescent="0.2">
      <c r="A73" s="20"/>
      <c r="B73" s="432" t="s">
        <v>191</v>
      </c>
      <c r="C73" s="432"/>
      <c r="D73" s="432"/>
      <c r="E73" s="196">
        <v>0</v>
      </c>
      <c r="F73" s="120">
        <v>0</v>
      </c>
      <c r="G73" s="120">
        <v>1</v>
      </c>
      <c r="H73" s="194">
        <v>3</v>
      </c>
      <c r="I73" s="187"/>
    </row>
    <row r="74" spans="1:9" ht="14.25" x14ac:dyDescent="0.2">
      <c r="A74" s="20"/>
      <c r="B74" s="432" t="s">
        <v>260</v>
      </c>
      <c r="C74" s="432"/>
      <c r="D74" s="432"/>
      <c r="E74" s="120">
        <v>1</v>
      </c>
      <c r="F74" s="120">
        <v>0</v>
      </c>
      <c r="G74" s="120">
        <v>0</v>
      </c>
      <c r="H74" s="194">
        <v>0</v>
      </c>
      <c r="I74" s="187"/>
    </row>
    <row r="75" spans="1:9" ht="14.25" x14ac:dyDescent="0.2">
      <c r="A75" s="20"/>
      <c r="B75" s="422" t="s">
        <v>235</v>
      </c>
      <c r="C75" s="422"/>
      <c r="D75" s="422"/>
      <c r="E75" s="120">
        <v>4</v>
      </c>
      <c r="F75" s="120">
        <v>0</v>
      </c>
      <c r="G75" s="120">
        <v>0</v>
      </c>
      <c r="H75" s="194">
        <v>1</v>
      </c>
      <c r="I75" s="187"/>
    </row>
    <row r="76" spans="1:9" ht="14.25" x14ac:dyDescent="0.2">
      <c r="A76" s="20"/>
      <c r="B76" s="440" t="s">
        <v>294</v>
      </c>
      <c r="C76" s="440"/>
      <c r="D76" s="440"/>
      <c r="E76" s="196">
        <v>1</v>
      </c>
      <c r="F76" s="120">
        <v>0</v>
      </c>
      <c r="G76" s="120">
        <v>0</v>
      </c>
      <c r="H76" s="194">
        <v>3</v>
      </c>
      <c r="I76" s="187"/>
    </row>
    <row r="77" spans="1:9" ht="14.25" customHeight="1" x14ac:dyDescent="0.2">
      <c r="A77" s="20"/>
      <c r="B77" s="447" t="s">
        <v>287</v>
      </c>
      <c r="C77" s="448"/>
      <c r="D77" s="449"/>
      <c r="E77" s="120">
        <v>1</v>
      </c>
      <c r="F77" s="120">
        <v>0</v>
      </c>
      <c r="G77" s="120">
        <v>0</v>
      </c>
      <c r="H77" s="194">
        <v>0</v>
      </c>
      <c r="I77" s="187"/>
    </row>
    <row r="78" spans="1:9" ht="14.25" customHeight="1" x14ac:dyDescent="0.2">
      <c r="A78" s="20"/>
      <c r="B78" s="441" t="s">
        <v>288</v>
      </c>
      <c r="C78" s="442"/>
      <c r="D78" s="443"/>
      <c r="E78" s="78">
        <v>1</v>
      </c>
      <c r="F78" s="120">
        <v>0</v>
      </c>
      <c r="G78" s="120">
        <v>0</v>
      </c>
      <c r="H78" s="194">
        <v>0</v>
      </c>
      <c r="I78" s="187"/>
    </row>
    <row r="79" spans="1:9" ht="14.25" x14ac:dyDescent="0.2">
      <c r="A79" s="20"/>
      <c r="B79" s="440" t="s">
        <v>289</v>
      </c>
      <c r="C79" s="440"/>
      <c r="D79" s="440"/>
      <c r="E79" s="78">
        <v>1</v>
      </c>
      <c r="F79" s="78">
        <v>0</v>
      </c>
      <c r="G79" s="120">
        <v>0</v>
      </c>
      <c r="H79" s="194">
        <v>0</v>
      </c>
      <c r="I79" s="187"/>
    </row>
    <row r="80" spans="1:9" ht="14.25" x14ac:dyDescent="0.2">
      <c r="A80" s="20"/>
      <c r="B80" s="422" t="s">
        <v>216</v>
      </c>
      <c r="C80" s="422"/>
      <c r="D80" s="422"/>
      <c r="E80" s="78">
        <v>2</v>
      </c>
      <c r="F80" s="78">
        <v>0</v>
      </c>
      <c r="G80" s="120">
        <v>0</v>
      </c>
      <c r="H80" s="194">
        <v>2</v>
      </c>
      <c r="I80" s="187"/>
    </row>
    <row r="81" spans="1:9" ht="14.25" x14ac:dyDescent="0.2">
      <c r="A81" s="20"/>
      <c r="B81" s="444" t="s">
        <v>149</v>
      </c>
      <c r="C81" s="445"/>
      <c r="D81" s="446"/>
      <c r="E81" s="197">
        <f>SUM(E69:E80)</f>
        <v>24</v>
      </c>
      <c r="F81" s="197">
        <f>SUM(F69:F80)</f>
        <v>1</v>
      </c>
      <c r="G81" s="197">
        <f>SUM(G69:G80)</f>
        <v>1</v>
      </c>
      <c r="H81" s="198">
        <f>SUM(H69:H80)</f>
        <v>19</v>
      </c>
      <c r="I81" s="187"/>
    </row>
    <row r="82" spans="1:9" ht="21.75" customHeight="1" x14ac:dyDescent="0.2">
      <c r="A82" s="20"/>
      <c r="B82" s="30" t="s">
        <v>90</v>
      </c>
      <c r="C82" s="187"/>
      <c r="D82" s="187"/>
      <c r="E82" s="187"/>
      <c r="F82" s="187"/>
      <c r="G82" s="187"/>
      <c r="H82" s="187"/>
      <c r="I82" s="187"/>
    </row>
    <row r="83" spans="1:9" x14ac:dyDescent="0.25">
      <c r="A83" s="20"/>
      <c r="B83" s="419" t="s">
        <v>71</v>
      </c>
      <c r="C83" s="419"/>
      <c r="D83" s="419"/>
      <c r="E83" s="422" t="s">
        <v>46</v>
      </c>
      <c r="F83" s="422"/>
      <c r="G83" s="422" t="s">
        <v>47</v>
      </c>
      <c r="H83" s="422"/>
      <c r="I83" s="187"/>
    </row>
    <row r="84" spans="1:9" ht="22.8" x14ac:dyDescent="0.25">
      <c r="A84" s="20"/>
      <c r="B84" s="419"/>
      <c r="C84" s="419"/>
      <c r="D84" s="419"/>
      <c r="E84" s="191" t="s">
        <v>20</v>
      </c>
      <c r="F84" s="199" t="s">
        <v>87</v>
      </c>
      <c r="G84" s="200" t="s">
        <v>20</v>
      </c>
      <c r="H84" s="199" t="s">
        <v>87</v>
      </c>
      <c r="I84" s="187"/>
    </row>
    <row r="85" spans="1:9" ht="14.25" x14ac:dyDescent="0.2">
      <c r="A85" s="20"/>
      <c r="B85" s="432" t="s">
        <v>200</v>
      </c>
      <c r="C85" s="432"/>
      <c r="D85" s="432"/>
      <c r="E85" s="120">
        <v>1</v>
      </c>
      <c r="F85" s="120">
        <v>0</v>
      </c>
      <c r="G85" s="120">
        <v>0</v>
      </c>
      <c r="H85" s="120">
        <v>4</v>
      </c>
      <c r="I85" s="187"/>
    </row>
    <row r="86" spans="1:9" ht="14.25" x14ac:dyDescent="0.2">
      <c r="A86" s="20"/>
      <c r="B86" s="432" t="s">
        <v>208</v>
      </c>
      <c r="C86" s="432"/>
      <c r="D86" s="432"/>
      <c r="E86" s="120">
        <v>2</v>
      </c>
      <c r="F86" s="120">
        <v>0</v>
      </c>
      <c r="G86" s="120">
        <v>0</v>
      </c>
      <c r="H86" s="120">
        <v>0</v>
      </c>
      <c r="I86" s="187"/>
    </row>
    <row r="87" spans="1:9" ht="14.25" x14ac:dyDescent="0.2">
      <c r="A87" s="20"/>
      <c r="B87" s="432" t="s">
        <v>234</v>
      </c>
      <c r="C87" s="432"/>
      <c r="D87" s="432"/>
      <c r="E87" s="120">
        <v>3</v>
      </c>
      <c r="F87" s="120">
        <v>0</v>
      </c>
      <c r="G87" s="120">
        <v>0</v>
      </c>
      <c r="H87" s="120">
        <v>2</v>
      </c>
      <c r="I87" s="187"/>
    </row>
    <row r="88" spans="1:9" ht="14.25" customHeight="1" x14ac:dyDescent="0.2">
      <c r="A88" s="20"/>
      <c r="B88" s="436" t="s">
        <v>204</v>
      </c>
      <c r="C88" s="437"/>
      <c r="D88" s="438"/>
      <c r="E88" s="120">
        <v>0</v>
      </c>
      <c r="F88" s="120">
        <v>0</v>
      </c>
      <c r="G88" s="120">
        <v>0</v>
      </c>
      <c r="H88" s="120">
        <v>1</v>
      </c>
      <c r="I88" s="187"/>
    </row>
    <row r="89" spans="1:9" ht="14.25" x14ac:dyDescent="0.2">
      <c r="A89" s="20"/>
      <c r="B89" s="436" t="s">
        <v>262</v>
      </c>
      <c r="C89" s="437"/>
      <c r="D89" s="438"/>
      <c r="E89" s="120">
        <v>1</v>
      </c>
      <c r="F89" s="120">
        <v>0</v>
      </c>
      <c r="G89" s="120">
        <v>0</v>
      </c>
      <c r="H89" s="120">
        <v>2</v>
      </c>
      <c r="I89" s="187"/>
    </row>
    <row r="90" spans="1:9" ht="14.25" x14ac:dyDescent="0.2">
      <c r="A90" s="20"/>
      <c r="B90" s="433" t="s">
        <v>217</v>
      </c>
      <c r="C90" s="434"/>
      <c r="D90" s="435"/>
      <c r="E90" s="120">
        <v>0</v>
      </c>
      <c r="F90" s="120">
        <v>0</v>
      </c>
      <c r="G90" s="120">
        <v>0</v>
      </c>
      <c r="H90" s="120">
        <v>1</v>
      </c>
      <c r="I90" s="187"/>
    </row>
    <row r="91" spans="1:9" ht="14.25" x14ac:dyDescent="0.2">
      <c r="A91" s="20"/>
      <c r="B91" s="436" t="s">
        <v>206</v>
      </c>
      <c r="C91" s="437"/>
      <c r="D91" s="438"/>
      <c r="E91" s="120">
        <v>1</v>
      </c>
      <c r="F91" s="120">
        <v>0</v>
      </c>
      <c r="G91" s="120">
        <v>0</v>
      </c>
      <c r="H91" s="120">
        <v>3</v>
      </c>
      <c r="I91" s="187"/>
    </row>
    <row r="92" spans="1:9" ht="14.25" x14ac:dyDescent="0.2">
      <c r="A92" s="20"/>
      <c r="B92" s="510" t="s">
        <v>216</v>
      </c>
      <c r="C92" s="511"/>
      <c r="D92" s="512"/>
      <c r="E92" s="120">
        <v>4</v>
      </c>
      <c r="F92" s="120">
        <v>0</v>
      </c>
      <c r="G92" s="120">
        <v>0</v>
      </c>
      <c r="H92" s="120">
        <v>6</v>
      </c>
      <c r="I92" s="187"/>
    </row>
    <row r="93" spans="1:9" ht="14.25" x14ac:dyDescent="0.2">
      <c r="A93" s="20"/>
      <c r="B93" s="495" t="s">
        <v>149</v>
      </c>
      <c r="C93" s="495"/>
      <c r="D93" s="495"/>
      <c r="E93" s="201">
        <f>SUM(E85:E92)</f>
        <v>12</v>
      </c>
      <c r="F93" s="202">
        <f>SUM(F85:F92)</f>
        <v>0</v>
      </c>
      <c r="G93" s="202">
        <f>SUM(G85:G92)</f>
        <v>0</v>
      </c>
      <c r="H93" s="202">
        <f>SUM(H85:H92)</f>
        <v>19</v>
      </c>
      <c r="I93" s="187"/>
    </row>
    <row r="94" spans="1:9" ht="19.5" customHeight="1" x14ac:dyDescent="0.2">
      <c r="A94" s="20"/>
      <c r="B94" s="244" t="s">
        <v>61</v>
      </c>
      <c r="C94" s="203"/>
      <c r="D94" s="203"/>
      <c r="E94" s="204"/>
      <c r="F94" s="204"/>
      <c r="G94" s="204"/>
      <c r="H94" s="204"/>
      <c r="I94" s="187"/>
    </row>
    <row r="95" spans="1:9" ht="14.25" x14ac:dyDescent="0.2">
      <c r="A95" s="20"/>
      <c r="B95" s="422" t="s">
        <v>55</v>
      </c>
      <c r="C95" s="422"/>
      <c r="D95" s="422"/>
      <c r="E95" s="420" t="s">
        <v>62</v>
      </c>
      <c r="F95" s="420"/>
      <c r="G95" s="420" t="s">
        <v>63</v>
      </c>
      <c r="H95" s="420"/>
      <c r="I95" s="74" t="s">
        <v>64</v>
      </c>
    </row>
    <row r="96" spans="1:9" ht="14.25" x14ac:dyDescent="0.2">
      <c r="A96" s="20"/>
      <c r="B96" s="419" t="s">
        <v>46</v>
      </c>
      <c r="C96" s="419"/>
      <c r="D96" s="419"/>
      <c r="E96" s="421">
        <v>5</v>
      </c>
      <c r="F96" s="421"/>
      <c r="G96" s="421">
        <v>5</v>
      </c>
      <c r="H96" s="421"/>
      <c r="I96" s="192">
        <v>5</v>
      </c>
    </row>
    <row r="97" spans="1:9" ht="14.25" x14ac:dyDescent="0.2">
      <c r="A97" s="20"/>
      <c r="B97" s="419" t="s">
        <v>142</v>
      </c>
      <c r="C97" s="419"/>
      <c r="D97" s="419"/>
      <c r="E97" s="421">
        <v>2</v>
      </c>
      <c r="F97" s="421"/>
      <c r="G97" s="421">
        <v>2</v>
      </c>
      <c r="H97" s="421"/>
      <c r="I97" s="192">
        <v>2</v>
      </c>
    </row>
    <row r="98" spans="1:9" ht="14.25" x14ac:dyDescent="0.2">
      <c r="A98" s="20"/>
      <c r="B98" s="205"/>
      <c r="C98" s="205"/>
      <c r="D98" s="205"/>
      <c r="E98" s="204"/>
      <c r="F98" s="204"/>
      <c r="G98" s="204"/>
      <c r="H98" s="204"/>
      <c r="I98" s="206"/>
    </row>
    <row r="99" spans="1:9" ht="14.25" x14ac:dyDescent="0.2">
      <c r="A99" s="20"/>
      <c r="B99" s="205"/>
      <c r="C99" s="205"/>
      <c r="D99" s="205"/>
      <c r="E99" s="204"/>
      <c r="F99" s="204"/>
      <c r="G99" s="204"/>
      <c r="H99" s="204"/>
      <c r="I99" s="206"/>
    </row>
    <row r="100" spans="1:9" ht="14.25" x14ac:dyDescent="0.2">
      <c r="A100" s="20"/>
      <c r="B100" s="205"/>
      <c r="C100" s="205"/>
      <c r="D100" s="205"/>
      <c r="E100" s="204"/>
      <c r="F100" s="204"/>
      <c r="G100" s="204"/>
      <c r="H100" s="204"/>
      <c r="I100" s="206"/>
    </row>
    <row r="101" spans="1:9" ht="14.25" x14ac:dyDescent="0.2">
      <c r="A101" s="20"/>
      <c r="B101" s="205"/>
      <c r="C101" s="205"/>
      <c r="D101" s="205"/>
      <c r="E101" s="204"/>
      <c r="F101" s="204"/>
      <c r="G101" s="204"/>
      <c r="H101" s="204"/>
      <c r="I101" s="206"/>
    </row>
    <row r="102" spans="1:9" ht="14.25" x14ac:dyDescent="0.2">
      <c r="A102" s="20"/>
      <c r="B102" s="205"/>
      <c r="C102" s="205"/>
      <c r="D102" s="205"/>
      <c r="E102" s="204"/>
      <c r="F102" s="204"/>
      <c r="G102" s="204"/>
      <c r="H102" s="204"/>
      <c r="I102" s="206"/>
    </row>
    <row r="103" spans="1:9" ht="14.25" x14ac:dyDescent="0.2">
      <c r="A103" s="20"/>
      <c r="B103" s="205"/>
      <c r="C103" s="205"/>
      <c r="D103" s="205"/>
      <c r="E103" s="204"/>
      <c r="F103" s="204"/>
      <c r="G103" s="204"/>
      <c r="H103" s="204"/>
      <c r="I103" s="206"/>
    </row>
    <row r="104" spans="1:9" ht="14.25" x14ac:dyDescent="0.2">
      <c r="A104" s="25"/>
      <c r="B104" s="207"/>
      <c r="C104" s="207"/>
      <c r="D104" s="207"/>
      <c r="E104" s="208"/>
      <c r="F104" s="208"/>
      <c r="G104" s="208"/>
      <c r="H104" s="208"/>
      <c r="I104" s="209"/>
    </row>
    <row r="105" spans="1:9" ht="14.25" x14ac:dyDescent="0.2">
      <c r="A105" s="25"/>
      <c r="B105" s="207"/>
      <c r="C105" s="207"/>
      <c r="D105" s="207"/>
      <c r="E105" s="208"/>
      <c r="F105" s="208"/>
      <c r="G105" s="208"/>
      <c r="H105" s="208"/>
      <c r="I105" s="209"/>
    </row>
    <row r="106" spans="1:9" ht="14.25" x14ac:dyDescent="0.2">
      <c r="A106" s="25"/>
      <c r="B106" s="207"/>
      <c r="C106" s="207"/>
      <c r="D106" s="207"/>
      <c r="E106" s="208"/>
      <c r="F106" s="208"/>
      <c r="G106" s="208"/>
      <c r="H106" s="208"/>
      <c r="I106" s="209"/>
    </row>
    <row r="107" spans="1:9" ht="14.25" x14ac:dyDescent="0.2">
      <c r="A107" s="25"/>
      <c r="B107" s="207"/>
      <c r="C107" s="207"/>
      <c r="D107" s="207"/>
      <c r="E107" s="208"/>
      <c r="F107" s="208"/>
      <c r="G107" s="208"/>
      <c r="H107" s="208"/>
      <c r="I107" s="209"/>
    </row>
    <row r="108" spans="1:9" ht="14.25" x14ac:dyDescent="0.2">
      <c r="A108" s="25"/>
      <c r="B108" s="210"/>
      <c r="C108" s="210"/>
      <c r="D108" s="210"/>
      <c r="E108" s="210"/>
      <c r="F108" s="210"/>
      <c r="G108" s="210"/>
      <c r="H108" s="210"/>
      <c r="I108" s="193"/>
    </row>
    <row r="109" spans="1:9" ht="14.25" x14ac:dyDescent="0.2">
      <c r="A109" s="20" t="s">
        <v>51</v>
      </c>
      <c r="B109" s="187"/>
      <c r="C109" s="187"/>
      <c r="D109" s="187"/>
      <c r="E109" s="187"/>
      <c r="F109" s="187"/>
      <c r="G109" s="187"/>
      <c r="H109" s="187"/>
      <c r="I109" s="187"/>
    </row>
    <row r="110" spans="1:9" x14ac:dyDescent="0.25">
      <c r="A110" s="20"/>
      <c r="B110" s="419" t="s">
        <v>55</v>
      </c>
      <c r="C110" s="419"/>
      <c r="D110" s="422" t="s">
        <v>42</v>
      </c>
      <c r="E110" s="422"/>
      <c r="F110" s="422" t="s">
        <v>43</v>
      </c>
      <c r="G110" s="422"/>
      <c r="H110" s="422" t="s">
        <v>19</v>
      </c>
      <c r="I110" s="422"/>
    </row>
    <row r="111" spans="1:9" x14ac:dyDescent="0.25">
      <c r="A111" s="20"/>
      <c r="B111" s="419"/>
      <c r="C111" s="419"/>
      <c r="D111" s="182" t="s">
        <v>52</v>
      </c>
      <c r="E111" s="182" t="s">
        <v>53</v>
      </c>
      <c r="F111" s="182" t="s">
        <v>52</v>
      </c>
      <c r="G111" s="182" t="s">
        <v>53</v>
      </c>
      <c r="H111" s="182" t="s">
        <v>52</v>
      </c>
      <c r="I111" s="182" t="s">
        <v>53</v>
      </c>
    </row>
    <row r="112" spans="1:9" ht="14.25" x14ac:dyDescent="0.2">
      <c r="A112" s="20"/>
      <c r="B112" s="419" t="s">
        <v>54</v>
      </c>
      <c r="C112" s="419"/>
      <c r="D112" s="240">
        <v>25</v>
      </c>
      <c r="E112" s="79">
        <v>320803</v>
      </c>
      <c r="F112" s="78">
        <v>12</v>
      </c>
      <c r="G112" s="79">
        <v>99539</v>
      </c>
      <c r="H112" s="225">
        <v>37</v>
      </c>
      <c r="I112" s="224">
        <v>420342</v>
      </c>
    </row>
    <row r="113" spans="1:9" ht="14.25" x14ac:dyDescent="0.2">
      <c r="A113" s="20"/>
      <c r="B113" s="419" t="s">
        <v>32</v>
      </c>
      <c r="C113" s="419"/>
      <c r="D113" s="239">
        <v>20</v>
      </c>
      <c r="E113" s="80">
        <v>364392</v>
      </c>
      <c r="F113" s="240">
        <v>19</v>
      </c>
      <c r="G113" s="81">
        <v>263685</v>
      </c>
      <c r="H113" s="245">
        <v>39</v>
      </c>
      <c r="I113" s="80">
        <v>628077</v>
      </c>
    </row>
    <row r="114" spans="1:9" ht="14.25" x14ac:dyDescent="0.2">
      <c r="A114" s="20"/>
      <c r="B114" s="187"/>
      <c r="C114" s="187"/>
      <c r="D114" s="211"/>
      <c r="E114" s="187"/>
      <c r="F114" s="187"/>
      <c r="G114" s="187"/>
      <c r="H114" s="212"/>
      <c r="I114" s="212"/>
    </row>
    <row r="115" spans="1:9" ht="14.25" x14ac:dyDescent="0.2">
      <c r="A115" s="20" t="s">
        <v>56</v>
      </c>
      <c r="B115" s="187"/>
      <c r="C115" s="187"/>
      <c r="D115" s="187"/>
      <c r="E115" s="187"/>
      <c r="F115" s="187"/>
      <c r="G115" s="187"/>
      <c r="H115" s="212"/>
      <c r="I115" s="212"/>
    </row>
    <row r="116" spans="1:9" ht="23.25" x14ac:dyDescent="0.2">
      <c r="A116" s="20"/>
      <c r="B116" s="213" t="s">
        <v>55</v>
      </c>
      <c r="C116" s="214"/>
      <c r="D116" s="191" t="s">
        <v>57</v>
      </c>
      <c r="E116" s="426" t="s">
        <v>58</v>
      </c>
      <c r="F116" s="426"/>
      <c r="G116" s="215" t="s">
        <v>59</v>
      </c>
      <c r="H116" s="427" t="s">
        <v>60</v>
      </c>
      <c r="I116" s="428"/>
    </row>
    <row r="117" spans="1:9" ht="14.25" customHeight="1" x14ac:dyDescent="0.2">
      <c r="A117" s="20"/>
      <c r="B117" s="429" t="s">
        <v>54</v>
      </c>
      <c r="C117" s="430"/>
      <c r="D117" s="225">
        <v>37</v>
      </c>
      <c r="E117" s="224">
        <v>420342</v>
      </c>
      <c r="F117" s="224">
        <v>420342</v>
      </c>
      <c r="G117" s="225">
        <v>37</v>
      </c>
      <c r="H117" s="431" t="s">
        <v>202</v>
      </c>
      <c r="I117" s="431"/>
    </row>
    <row r="118" spans="1:9" ht="14.25" x14ac:dyDescent="0.2">
      <c r="A118" s="20"/>
      <c r="B118" s="429" t="s">
        <v>32</v>
      </c>
      <c r="C118" s="430"/>
      <c r="D118" s="245">
        <v>39</v>
      </c>
      <c r="E118" s="80">
        <v>628077</v>
      </c>
      <c r="F118" s="80">
        <v>628077</v>
      </c>
      <c r="G118" s="245">
        <v>39</v>
      </c>
      <c r="H118" s="431" t="s">
        <v>202</v>
      </c>
      <c r="I118" s="431"/>
    </row>
    <row r="119" spans="1:9" ht="14.25" x14ac:dyDescent="0.2">
      <c r="A119" s="25"/>
      <c r="B119" s="187"/>
      <c r="C119" s="187"/>
      <c r="D119" s="187"/>
      <c r="E119" s="187"/>
      <c r="F119" s="187"/>
      <c r="G119" s="187"/>
      <c r="H119" s="187"/>
      <c r="I119" s="187"/>
    </row>
    <row r="120" spans="1:9" ht="14.25" x14ac:dyDescent="0.2">
      <c r="A120" s="25"/>
      <c r="B120" s="210"/>
      <c r="C120" s="210"/>
      <c r="D120" s="210"/>
      <c r="E120" s="210"/>
      <c r="F120" s="210"/>
      <c r="G120" s="210"/>
      <c r="H120" s="210"/>
      <c r="I120" s="210"/>
    </row>
    <row r="121" spans="1:9" ht="14.25" x14ac:dyDescent="0.2">
      <c r="A121" s="25"/>
      <c r="B121" s="187"/>
      <c r="C121" s="187"/>
      <c r="D121" s="187"/>
      <c r="E121" s="187"/>
      <c r="F121" s="187"/>
      <c r="G121" s="187"/>
      <c r="H121" s="210"/>
      <c r="I121" s="210"/>
    </row>
    <row r="122" spans="1:9" ht="14.25" x14ac:dyDescent="0.2">
      <c r="A122" s="20" t="s">
        <v>65</v>
      </c>
      <c r="B122" s="216"/>
      <c r="C122" s="187"/>
      <c r="D122" s="187"/>
      <c r="E122" s="187"/>
      <c r="F122" s="187"/>
      <c r="G122" s="187"/>
      <c r="H122" s="210"/>
      <c r="I122" s="210"/>
    </row>
    <row r="123" spans="1:9" ht="14.25" x14ac:dyDescent="0.2">
      <c r="A123" s="25"/>
      <c r="B123" s="187"/>
      <c r="C123" s="187"/>
      <c r="D123" s="187"/>
      <c r="E123" s="187"/>
      <c r="F123" s="187"/>
      <c r="G123" s="187"/>
      <c r="H123" s="210"/>
      <c r="I123" s="210"/>
    </row>
    <row r="124" spans="1:9" x14ac:dyDescent="0.25">
      <c r="A124" s="25"/>
      <c r="B124" s="418" t="s">
        <v>218</v>
      </c>
      <c r="C124" s="418"/>
      <c r="D124" s="418"/>
      <c r="E124" s="418"/>
      <c r="F124" s="418"/>
      <c r="G124" s="418"/>
      <c r="H124" s="210"/>
      <c r="I124" s="210"/>
    </row>
    <row r="125" spans="1:9" ht="18.75" customHeight="1" x14ac:dyDescent="0.25">
      <c r="A125" s="25"/>
      <c r="B125" s="418" t="s">
        <v>219</v>
      </c>
      <c r="C125" s="418"/>
      <c r="D125" s="418"/>
      <c r="E125" s="418"/>
      <c r="F125" s="418"/>
      <c r="G125" s="418"/>
      <c r="H125" s="210"/>
      <c r="I125" s="210"/>
    </row>
    <row r="126" spans="1:9" ht="20.25" customHeight="1" x14ac:dyDescent="0.25">
      <c r="A126" s="25"/>
      <c r="B126" s="423" t="s">
        <v>183</v>
      </c>
      <c r="C126" s="423"/>
      <c r="D126" s="423"/>
      <c r="E126" s="423"/>
      <c r="F126" s="423"/>
      <c r="G126" s="423"/>
      <c r="H126" s="210"/>
      <c r="I126" s="210"/>
    </row>
    <row r="127" spans="1:9" x14ac:dyDescent="0.25">
      <c r="A127" s="25"/>
      <c r="B127" s="424" t="s">
        <v>170</v>
      </c>
      <c r="C127" s="418"/>
      <c r="D127" s="418"/>
      <c r="E127" s="418"/>
      <c r="F127" s="418"/>
      <c r="G127" s="418"/>
      <c r="H127" s="210"/>
      <c r="I127" s="210"/>
    </row>
    <row r="128" spans="1:9" x14ac:dyDescent="0.25">
      <c r="A128" s="25"/>
      <c r="B128" s="424" t="s">
        <v>220</v>
      </c>
      <c r="C128" s="418"/>
      <c r="D128" s="418"/>
      <c r="E128" s="418"/>
      <c r="F128" s="418"/>
      <c r="G128" s="418"/>
      <c r="H128" s="210"/>
      <c r="I128" s="210"/>
    </row>
    <row r="129" spans="1:9" x14ac:dyDescent="0.25">
      <c r="A129" s="210" t="s">
        <v>230</v>
      </c>
      <c r="B129" s="217"/>
      <c r="C129" s="187"/>
      <c r="D129" s="187"/>
      <c r="E129" s="187"/>
      <c r="F129" s="187" t="s">
        <v>263</v>
      </c>
      <c r="G129" s="187"/>
      <c r="H129" s="210"/>
      <c r="I129" s="210"/>
    </row>
    <row r="130" spans="1:9" x14ac:dyDescent="0.25">
      <c r="A130" s="25"/>
      <c r="B130" s="187"/>
      <c r="C130" s="187"/>
      <c r="D130" s="187"/>
      <c r="E130" s="187"/>
      <c r="F130" s="187"/>
      <c r="G130" s="187"/>
      <c r="H130" s="210"/>
      <c r="I130" s="210"/>
    </row>
    <row r="131" spans="1:9" ht="22.5" customHeight="1" x14ac:dyDescent="0.25">
      <c r="A131" s="25"/>
      <c r="B131" s="187" t="s">
        <v>167</v>
      </c>
      <c r="C131" s="187"/>
      <c r="D131" s="187"/>
      <c r="E131" s="187"/>
      <c r="F131" s="187" t="s">
        <v>72</v>
      </c>
      <c r="G131" s="187"/>
      <c r="H131" s="210"/>
      <c r="I131" s="210"/>
    </row>
    <row r="132" spans="1:9" x14ac:dyDescent="0.25">
      <c r="A132" s="25"/>
      <c r="B132" s="187"/>
      <c r="C132" s="187"/>
      <c r="D132" s="187"/>
      <c r="E132" s="187"/>
      <c r="F132" s="187"/>
      <c r="G132" s="187"/>
      <c r="H132" s="210"/>
      <c r="I132" s="210"/>
    </row>
    <row r="133" spans="1:9" x14ac:dyDescent="0.25">
      <c r="A133" s="25"/>
      <c r="B133" s="210"/>
      <c r="C133" s="210"/>
      <c r="D133" s="210"/>
      <c r="E133" s="210"/>
      <c r="F133" s="210"/>
      <c r="G133" s="210"/>
      <c r="H133" s="210"/>
      <c r="I133" s="210"/>
    </row>
    <row r="134" spans="1:9" x14ac:dyDescent="0.25">
      <c r="A134" s="25"/>
      <c r="B134" s="210"/>
      <c r="C134" s="210"/>
      <c r="D134" s="210"/>
      <c r="E134" s="210"/>
      <c r="F134" s="210"/>
      <c r="G134" s="210"/>
      <c r="H134" s="210"/>
      <c r="I134" s="210"/>
    </row>
    <row r="135" spans="1:9" x14ac:dyDescent="0.25">
      <c r="A135" s="25"/>
      <c r="B135" s="210"/>
      <c r="C135" s="210"/>
      <c r="D135" s="210"/>
      <c r="E135" s="210"/>
      <c r="F135" s="210"/>
      <c r="G135" s="210"/>
      <c r="H135" s="210"/>
      <c r="I135" s="210"/>
    </row>
    <row r="136" spans="1:9" x14ac:dyDescent="0.25">
      <c r="A136" s="25"/>
      <c r="B136" s="210"/>
      <c r="C136" s="210"/>
      <c r="D136" s="210"/>
      <c r="E136" s="210"/>
      <c r="F136" s="210"/>
      <c r="G136" s="210"/>
      <c r="H136" s="210"/>
      <c r="I136" s="210"/>
    </row>
    <row r="137" spans="1:9" x14ac:dyDescent="0.25">
      <c r="A137" s="25"/>
      <c r="B137" s="210"/>
      <c r="C137" s="210"/>
      <c r="D137" s="210"/>
      <c r="E137" s="210"/>
      <c r="F137" s="210"/>
      <c r="G137" s="210"/>
      <c r="H137" s="210"/>
      <c r="I137" s="210"/>
    </row>
    <row r="138" spans="1:9" x14ac:dyDescent="0.25">
      <c r="A138" s="25"/>
      <c r="B138" s="210"/>
      <c r="C138" s="210"/>
      <c r="D138" s="210"/>
      <c r="E138" s="210"/>
      <c r="F138" s="210"/>
      <c r="G138" s="210"/>
      <c r="H138" s="210"/>
      <c r="I138" s="210"/>
    </row>
    <row r="139" spans="1:9" x14ac:dyDescent="0.25">
      <c r="A139" s="25"/>
      <c r="B139" s="210"/>
      <c r="C139" s="210"/>
      <c r="D139" s="210"/>
      <c r="E139" s="210"/>
      <c r="F139" s="210"/>
      <c r="G139" s="210"/>
      <c r="H139" s="210"/>
      <c r="I139" s="210"/>
    </row>
    <row r="140" spans="1:9" x14ac:dyDescent="0.25">
      <c r="A140" s="25"/>
      <c r="B140" s="210"/>
      <c r="C140" s="210"/>
      <c r="D140" s="210"/>
      <c r="E140" s="210"/>
      <c r="F140" s="210"/>
      <c r="G140" s="210"/>
      <c r="H140" s="210"/>
      <c r="I140" s="210"/>
    </row>
    <row r="141" spans="1:9" x14ac:dyDescent="0.25">
      <c r="A141" s="25"/>
      <c r="B141" s="210"/>
      <c r="C141" s="210"/>
      <c r="D141" s="210"/>
      <c r="E141" s="210"/>
      <c r="F141" s="210"/>
      <c r="G141" s="210"/>
      <c r="H141" s="210"/>
      <c r="I141" s="210"/>
    </row>
    <row r="142" spans="1:9" x14ac:dyDescent="0.25">
      <c r="A142" s="25"/>
      <c r="B142" s="210"/>
      <c r="C142" s="210"/>
      <c r="D142" s="210"/>
      <c r="E142" s="210"/>
      <c r="F142" s="210"/>
      <c r="G142" s="210"/>
      <c r="H142" s="210"/>
      <c r="I142" s="210"/>
    </row>
    <row r="143" spans="1:9" x14ac:dyDescent="0.25">
      <c r="A143" s="25"/>
      <c r="B143" s="210"/>
      <c r="C143" s="210"/>
      <c r="D143" s="210"/>
      <c r="E143" s="210"/>
      <c r="F143" s="210"/>
      <c r="G143" s="210"/>
      <c r="H143" s="210"/>
      <c r="I143" s="210"/>
    </row>
    <row r="144" spans="1:9" x14ac:dyDescent="0.25">
      <c r="A144" s="25"/>
      <c r="B144" s="210"/>
      <c r="C144" s="210"/>
      <c r="D144" s="210"/>
      <c r="E144" s="210"/>
      <c r="F144" s="210"/>
      <c r="G144" s="210"/>
      <c r="H144" s="210"/>
      <c r="I144" s="210"/>
    </row>
    <row r="145" spans="1:9" x14ac:dyDescent="0.25">
      <c r="A145" s="25"/>
      <c r="B145" s="25"/>
      <c r="C145" s="25"/>
      <c r="D145" s="25"/>
      <c r="E145" s="25"/>
      <c r="F145" s="25"/>
      <c r="G145" s="25"/>
      <c r="H145" s="25"/>
      <c r="I145" s="25"/>
    </row>
    <row r="146" spans="1:9" x14ac:dyDescent="0.25">
      <c r="A146" s="25"/>
      <c r="B146" s="25"/>
      <c r="C146" s="25"/>
      <c r="D146" s="25"/>
      <c r="E146" s="25"/>
      <c r="F146" s="25"/>
      <c r="G146" s="25"/>
      <c r="H146" s="25"/>
      <c r="I146" s="25"/>
    </row>
    <row r="147" spans="1:9" x14ac:dyDescent="0.25">
      <c r="B147" s="25"/>
      <c r="C147" s="25"/>
      <c r="D147" s="25"/>
      <c r="E147" s="25"/>
      <c r="F147" s="25"/>
      <c r="G147" s="25"/>
      <c r="H147" s="25"/>
      <c r="I147" s="25"/>
    </row>
    <row r="148" spans="1:9" x14ac:dyDescent="0.25">
      <c r="B148" s="25"/>
      <c r="C148" s="25"/>
      <c r="D148" s="25"/>
      <c r="E148" s="25"/>
      <c r="F148" s="25"/>
      <c r="G148" s="25"/>
      <c r="H148" s="25"/>
      <c r="I148" s="25"/>
    </row>
    <row r="149" spans="1:9" x14ac:dyDescent="0.25">
      <c r="B149" s="25"/>
      <c r="C149" s="25"/>
      <c r="D149" s="25"/>
      <c r="E149" s="25"/>
      <c r="F149" s="25"/>
      <c r="G149" s="25"/>
      <c r="H149" s="25"/>
      <c r="I149" s="25"/>
    </row>
    <row r="150" spans="1:9" x14ac:dyDescent="0.25">
      <c r="B150" s="25"/>
      <c r="C150" s="25"/>
      <c r="D150" s="25"/>
      <c r="E150" s="25"/>
      <c r="F150" s="25"/>
      <c r="G150" s="25"/>
      <c r="H150" s="25"/>
      <c r="I150" s="25"/>
    </row>
    <row r="151" spans="1:9" x14ac:dyDescent="0.25">
      <c r="B151" s="25"/>
      <c r="C151" s="25"/>
      <c r="D151" s="25"/>
      <c r="E151" s="25"/>
      <c r="F151" s="25"/>
      <c r="G151" s="25"/>
      <c r="H151" s="25"/>
      <c r="I151" s="25"/>
    </row>
  </sheetData>
  <mergeCells count="119">
    <mergeCell ref="B93:D93"/>
    <mergeCell ref="B85:D85"/>
    <mergeCell ref="B19:E19"/>
    <mergeCell ref="B15:E16"/>
    <mergeCell ref="F15:G16"/>
    <mergeCell ref="H15:I16"/>
    <mergeCell ref="B88:D88"/>
    <mergeCell ref="B89:D89"/>
    <mergeCell ref="B92:D92"/>
    <mergeCell ref="H18:I18"/>
    <mergeCell ref="H19:I19"/>
    <mergeCell ref="B20:E20"/>
    <mergeCell ref="B38:E38"/>
    <mergeCell ref="B32:C32"/>
    <mergeCell ref="B33:C33"/>
    <mergeCell ref="B39:E39"/>
    <mergeCell ref="B31:C31"/>
    <mergeCell ref="B27:C27"/>
    <mergeCell ref="B28:C28"/>
    <mergeCell ref="B29:C29"/>
    <mergeCell ref="B21:E21"/>
    <mergeCell ref="B30:C30"/>
    <mergeCell ref="B25:C26"/>
    <mergeCell ref="D25:E25"/>
    <mergeCell ref="F25:G25"/>
    <mergeCell ref="F22:G22"/>
    <mergeCell ref="H22:I22"/>
    <mergeCell ref="F21:G21"/>
    <mergeCell ref="H21:I21"/>
    <mergeCell ref="F20:G20"/>
    <mergeCell ref="H20:I20"/>
    <mergeCell ref="B18:E18"/>
    <mergeCell ref="F18:G18"/>
    <mergeCell ref="F19:G19"/>
    <mergeCell ref="C3:D3"/>
    <mergeCell ref="H17:I17"/>
    <mergeCell ref="B13:E13"/>
    <mergeCell ref="B14:E14"/>
    <mergeCell ref="B17:E17"/>
    <mergeCell ref="F17:G17"/>
    <mergeCell ref="F13:G13"/>
    <mergeCell ref="H13:I13"/>
    <mergeCell ref="F14:G14"/>
    <mergeCell ref="H14:I14"/>
    <mergeCell ref="A5:D5"/>
    <mergeCell ref="A8:D8"/>
    <mergeCell ref="G5:I5"/>
    <mergeCell ref="G3:I3"/>
    <mergeCell ref="B62:D62"/>
    <mergeCell ref="E48:F48"/>
    <mergeCell ref="B42:E42"/>
    <mergeCell ref="B40:E40"/>
    <mergeCell ref="B22:E22"/>
    <mergeCell ref="H25:I25"/>
    <mergeCell ref="B63:D63"/>
    <mergeCell ref="E67:F67"/>
    <mergeCell ref="G67:H67"/>
    <mergeCell ref="B67:D68"/>
    <mergeCell ref="B56:D56"/>
    <mergeCell ref="B57:D57"/>
    <mergeCell ref="B60:D61"/>
    <mergeCell ref="E60:F60"/>
    <mergeCell ref="G48:I48"/>
    <mergeCell ref="G54:I54"/>
    <mergeCell ref="G60:I60"/>
    <mergeCell ref="B48:D49"/>
    <mergeCell ref="B50:D50"/>
    <mergeCell ref="B51:D51"/>
    <mergeCell ref="B54:D55"/>
    <mergeCell ref="E54:F54"/>
    <mergeCell ref="B41:E41"/>
    <mergeCell ref="B37:E37"/>
    <mergeCell ref="E83:F83"/>
    <mergeCell ref="G83:H83"/>
    <mergeCell ref="B71:D71"/>
    <mergeCell ref="B76:D76"/>
    <mergeCell ref="B78:D78"/>
    <mergeCell ref="B79:D79"/>
    <mergeCell ref="B75:D75"/>
    <mergeCell ref="B74:D74"/>
    <mergeCell ref="B72:D72"/>
    <mergeCell ref="B73:D73"/>
    <mergeCell ref="B80:D80"/>
    <mergeCell ref="B81:D81"/>
    <mergeCell ref="B77:D77"/>
    <mergeCell ref="B126:G126"/>
    <mergeCell ref="B127:G127"/>
    <mergeCell ref="B128:G128"/>
    <mergeCell ref="C1:H1"/>
    <mergeCell ref="E116:F116"/>
    <mergeCell ref="H116:I116"/>
    <mergeCell ref="B117:C117"/>
    <mergeCell ref="B118:C118"/>
    <mergeCell ref="H117:I117"/>
    <mergeCell ref="H118:I118"/>
    <mergeCell ref="B112:C112"/>
    <mergeCell ref="B113:C113"/>
    <mergeCell ref="B110:C111"/>
    <mergeCell ref="D110:E110"/>
    <mergeCell ref="F110:G110"/>
    <mergeCell ref="H110:I110"/>
    <mergeCell ref="B86:D86"/>
    <mergeCell ref="B90:D90"/>
    <mergeCell ref="B87:D87"/>
    <mergeCell ref="B91:D91"/>
    <mergeCell ref="B124:G124"/>
    <mergeCell ref="B70:D70"/>
    <mergeCell ref="B69:D69"/>
    <mergeCell ref="B83:D84"/>
    <mergeCell ref="B125:G125"/>
    <mergeCell ref="B96:D96"/>
    <mergeCell ref="B97:D97"/>
    <mergeCell ref="E95:F95"/>
    <mergeCell ref="G95:H95"/>
    <mergeCell ref="E96:F96"/>
    <mergeCell ref="G96:H96"/>
    <mergeCell ref="E97:F97"/>
    <mergeCell ref="G97:H97"/>
    <mergeCell ref="B95:D95"/>
  </mergeCells>
  <pageMargins left="0.35416666666666702" right="0.6" top="0.75" bottom="0.75" header="0.3" footer="0.3"/>
  <pageSetup paperSize="9" scale="90" orientation="portrait" horizontalDpi="4294967295" verticalDpi="4294967295" r:id="rId1"/>
  <headerFooter>
    <oddHeader>&amp;C&amp;"Arial,Regular"&amp;14&amp;K03+032JUBILEE LIFE INSURANCE COMPANY LTD</oddHeader>
    <oddFooter>&amp;LNote: Private hospitals (if not specified otherwise) include both for-profit and NGO managed health facilities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>
          <x14:formula1>
            <xm:f>Sheet1!$A$2:$A$3</xm:f>
          </x14:formula1>
          <xm:sqref>C3:D3</xm:sqref>
        </x14:dataValidation>
        <x14:dataValidation type="list" allowBlank="1" showInputMessage="1" showErrorMessage="1">
          <x14:formula1>
            <xm:f>Sheet1!$B$2:$B$6</xm:f>
          </x14:formula1>
          <xm:sqref>G3</xm:sqref>
        </x14:dataValidation>
        <x14:dataValidation type="list" allowBlank="1" showInputMessage="1" showErrorMessage="1">
          <x14:formula1>
            <xm:f>Sheet1!$D$2:$D$6</xm:f>
          </x14:formula1>
          <xm:sqref>G5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09"/>
  <sheetViews>
    <sheetView tabSelected="1" topLeftCell="A13" workbookViewId="0">
      <selection activeCell="G25" sqref="G25"/>
    </sheetView>
  </sheetViews>
  <sheetFormatPr defaultRowHeight="14.4" x14ac:dyDescent="0.3"/>
  <cols>
    <col min="1" max="1" width="1.88671875" customWidth="1"/>
    <col min="2" max="2" width="7.44140625" customWidth="1"/>
    <col min="3" max="3" width="14.44140625" customWidth="1"/>
    <col min="4" max="4" width="13.33203125" customWidth="1"/>
    <col min="5" max="5" width="14.33203125" customWidth="1"/>
    <col min="6" max="6" width="12.88671875" customWidth="1"/>
    <col min="7" max="7" width="13.44140625" customWidth="1"/>
    <col min="8" max="8" width="25" customWidth="1"/>
    <col min="9" max="9" width="12.44140625" customWidth="1"/>
    <col min="10" max="10" width="12.33203125" customWidth="1"/>
    <col min="11" max="11" width="12.88671875" customWidth="1"/>
  </cols>
  <sheetData>
    <row r="1" spans="2:11" ht="26.25" customHeight="1" x14ac:dyDescent="0.25">
      <c r="B1" s="553" t="s">
        <v>0</v>
      </c>
      <c r="C1" s="553"/>
      <c r="D1" s="553"/>
      <c r="E1" s="553"/>
      <c r="F1" s="553"/>
      <c r="G1" s="553"/>
      <c r="H1" s="553"/>
      <c r="I1" s="553"/>
      <c r="J1" s="553"/>
    </row>
    <row r="2" spans="2:11" ht="14.25" customHeight="1" x14ac:dyDescent="0.25">
      <c r="B2" s="185"/>
      <c r="C2" s="185"/>
      <c r="D2" s="185"/>
      <c r="E2" s="185"/>
      <c r="F2" s="185"/>
      <c r="G2" s="185"/>
      <c r="H2" s="185"/>
      <c r="I2" s="185"/>
      <c r="J2" s="185"/>
    </row>
    <row r="3" spans="2:11" ht="18" customHeight="1" x14ac:dyDescent="0.25">
      <c r="B3" s="19"/>
      <c r="C3" s="19"/>
      <c r="D3" s="554" t="s">
        <v>231</v>
      </c>
      <c r="E3" s="554"/>
      <c r="F3" s="554"/>
      <c r="G3" s="554"/>
      <c r="H3" s="554"/>
      <c r="I3" s="554"/>
      <c r="J3" s="19"/>
    </row>
    <row r="4" spans="2:11" ht="15" x14ac:dyDescent="0.25">
      <c r="B4" s="19"/>
      <c r="C4" s="19"/>
      <c r="D4" s="19"/>
      <c r="E4" s="19"/>
      <c r="F4" s="19"/>
      <c r="G4" s="19"/>
      <c r="H4" s="19"/>
      <c r="I4" s="19"/>
      <c r="J4" s="19"/>
    </row>
    <row r="5" spans="2:11" ht="21.75" customHeight="1" x14ac:dyDescent="0.25">
      <c r="B5" s="21" t="s">
        <v>100</v>
      </c>
      <c r="C5" s="61"/>
      <c r="D5" s="61"/>
      <c r="E5" s="478" t="s">
        <v>214</v>
      </c>
      <c r="F5" s="479"/>
      <c r="G5" s="479"/>
      <c r="H5" s="479"/>
      <c r="I5" s="480"/>
      <c r="J5" s="30"/>
      <c r="K5" s="62"/>
    </row>
    <row r="6" spans="2:11" ht="15" x14ac:dyDescent="0.25">
      <c r="B6" s="28"/>
      <c r="C6" s="28"/>
      <c r="D6" s="28"/>
      <c r="E6" s="63"/>
      <c r="F6" s="63"/>
      <c r="G6" s="63"/>
      <c r="H6" s="63"/>
      <c r="I6" s="63"/>
      <c r="J6" s="20"/>
      <c r="K6" s="62"/>
    </row>
    <row r="7" spans="2:11" ht="22.5" customHeight="1" x14ac:dyDescent="0.25">
      <c r="B7" s="64" t="s">
        <v>101</v>
      </c>
      <c r="C7" s="65"/>
      <c r="D7" s="65"/>
      <c r="E7" s="66"/>
      <c r="F7" s="66"/>
      <c r="G7" s="60" t="s">
        <v>203</v>
      </c>
      <c r="H7" s="66"/>
      <c r="I7" s="67"/>
      <c r="J7" s="20"/>
      <c r="K7" s="62"/>
    </row>
    <row r="8" spans="2:11" ht="15" x14ac:dyDescent="0.25">
      <c r="B8" s="20"/>
      <c r="C8" s="20"/>
      <c r="D8" s="20"/>
      <c r="E8" s="20"/>
      <c r="F8" s="20"/>
      <c r="G8" s="20"/>
      <c r="H8" s="20"/>
      <c r="I8" s="20"/>
      <c r="J8" s="20"/>
      <c r="K8" s="62"/>
    </row>
    <row r="9" spans="2:11" ht="17.25" customHeight="1" x14ac:dyDescent="0.25">
      <c r="B9" s="64" t="s">
        <v>98</v>
      </c>
      <c r="C9" s="65"/>
      <c r="D9" s="555" t="s">
        <v>3</v>
      </c>
      <c r="E9" s="556"/>
      <c r="F9" s="20"/>
      <c r="G9" s="184" t="s">
        <v>102</v>
      </c>
      <c r="H9" s="479" t="s">
        <v>8</v>
      </c>
      <c r="I9" s="480"/>
      <c r="J9" s="68"/>
      <c r="K9" s="62"/>
    </row>
    <row r="10" spans="2:11" ht="15" x14ac:dyDescent="0.25">
      <c r="B10" s="20"/>
      <c r="C10" s="20"/>
      <c r="D10" s="20"/>
      <c r="E10" s="20"/>
      <c r="F10" s="20"/>
      <c r="G10" s="20"/>
      <c r="H10" s="20"/>
      <c r="I10" s="20"/>
      <c r="J10" s="28"/>
      <c r="K10" s="62"/>
    </row>
    <row r="11" spans="2:11" ht="18" customHeight="1" x14ac:dyDescent="0.25">
      <c r="B11" s="557" t="s">
        <v>284</v>
      </c>
      <c r="C11" s="558"/>
      <c r="D11" s="558"/>
      <c r="E11" s="559"/>
      <c r="F11" s="20"/>
      <c r="G11" s="184" t="s">
        <v>9</v>
      </c>
      <c r="H11" s="65">
        <v>2018</v>
      </c>
      <c r="I11" s="69"/>
      <c r="J11" s="28"/>
      <c r="K11" s="62"/>
    </row>
    <row r="12" spans="2:11" ht="15" x14ac:dyDescent="0.25">
      <c r="B12" s="19"/>
      <c r="C12" s="19"/>
      <c r="D12" s="19"/>
      <c r="E12" s="19"/>
      <c r="F12" s="19"/>
      <c r="G12" s="19"/>
      <c r="H12" s="19"/>
      <c r="I12" s="19"/>
      <c r="J12" s="19"/>
    </row>
    <row r="13" spans="2:11" ht="15" x14ac:dyDescent="0.25">
      <c r="B13" s="20" t="s">
        <v>10</v>
      </c>
      <c r="C13" s="20"/>
      <c r="D13" s="20"/>
      <c r="E13" s="20"/>
      <c r="F13" s="20"/>
      <c r="G13" s="20"/>
      <c r="H13" s="20"/>
      <c r="I13" s="20"/>
      <c r="J13" s="20"/>
    </row>
    <row r="14" spans="2:11" x14ac:dyDescent="0.3">
      <c r="B14" s="20" t="s">
        <v>187</v>
      </c>
      <c r="C14" s="20" t="s">
        <v>245</v>
      </c>
      <c r="D14" s="20"/>
      <c r="E14" s="20" t="s">
        <v>293</v>
      </c>
      <c r="F14" s="20"/>
      <c r="G14" s="20"/>
      <c r="H14" s="20" t="s">
        <v>186</v>
      </c>
      <c r="I14" s="20"/>
      <c r="J14" s="20"/>
    </row>
    <row r="15" spans="2:11" ht="15" x14ac:dyDescent="0.25">
      <c r="B15" s="20"/>
      <c r="C15" s="20"/>
      <c r="D15" s="20"/>
      <c r="E15" s="20"/>
      <c r="F15" s="20"/>
      <c r="G15" s="20"/>
      <c r="H15" s="20"/>
      <c r="I15" s="20"/>
      <c r="J15" s="20"/>
    </row>
    <row r="16" spans="2:11" ht="18.75" customHeight="1" x14ac:dyDescent="0.25">
      <c r="B16" s="20" t="s">
        <v>168</v>
      </c>
      <c r="C16" s="20"/>
      <c r="D16" s="26">
        <v>43411</v>
      </c>
      <c r="E16" s="20"/>
      <c r="F16" s="20"/>
      <c r="G16" s="20"/>
      <c r="H16" s="20"/>
      <c r="I16" s="20"/>
      <c r="J16" s="20"/>
    </row>
    <row r="17" spans="2:16" ht="15.75" thickBot="1" x14ac:dyDescent="0.3">
      <c r="B17" s="29"/>
      <c r="C17" s="29"/>
      <c r="D17" s="29"/>
      <c r="E17" s="29"/>
      <c r="F17" s="29"/>
      <c r="G17" s="29"/>
      <c r="H17" s="29"/>
      <c r="I17" s="29"/>
      <c r="J17" s="29"/>
    </row>
    <row r="18" spans="2:16" ht="15.75" thickTop="1" x14ac:dyDescent="0.25">
      <c r="B18" s="20"/>
      <c r="C18" s="20"/>
      <c r="D18" s="20"/>
      <c r="E18" s="20"/>
      <c r="F18" s="20"/>
      <c r="G18" s="20"/>
      <c r="H18" s="20"/>
      <c r="I18" s="20"/>
      <c r="J18" s="20"/>
    </row>
    <row r="19" spans="2:16" ht="17.25" customHeight="1" x14ac:dyDescent="0.25">
      <c r="B19" s="30" t="s">
        <v>103</v>
      </c>
      <c r="C19" s="30"/>
      <c r="D19" s="30"/>
      <c r="E19" s="30"/>
      <c r="F19" s="20"/>
      <c r="G19" s="20"/>
      <c r="H19" s="20"/>
      <c r="I19" s="20"/>
      <c r="J19" s="20"/>
      <c r="K19" s="45"/>
      <c r="L19" s="45"/>
      <c r="M19" s="45"/>
      <c r="N19" s="45"/>
      <c r="O19" s="45"/>
    </row>
    <row r="20" spans="2:16" ht="15" x14ac:dyDescent="0.25">
      <c r="B20" s="20"/>
      <c r="C20" s="219" t="s">
        <v>104</v>
      </c>
      <c r="D20" s="220"/>
      <c r="E20" s="220"/>
      <c r="F20" s="220"/>
      <c r="G20" s="221"/>
      <c r="H20" s="290">
        <v>406</v>
      </c>
      <c r="I20" s="295"/>
      <c r="J20" s="59"/>
      <c r="K20" s="43"/>
      <c r="L20" s="43"/>
      <c r="M20" s="43"/>
      <c r="N20" s="43"/>
      <c r="O20" s="43"/>
      <c r="P20" s="17"/>
    </row>
    <row r="21" spans="2:16" ht="15" x14ac:dyDescent="0.25">
      <c r="B21" s="20"/>
      <c r="C21" s="219" t="s">
        <v>105</v>
      </c>
      <c r="D21" s="220"/>
      <c r="E21" s="220"/>
      <c r="F21" s="220"/>
      <c r="G21" s="221"/>
      <c r="H21" s="293">
        <v>5448</v>
      </c>
      <c r="I21" s="294"/>
      <c r="J21" s="56"/>
      <c r="K21" s="43"/>
      <c r="L21" s="43"/>
      <c r="M21" s="43"/>
      <c r="N21" s="43"/>
      <c r="O21" s="43"/>
      <c r="P21" s="17"/>
    </row>
    <row r="22" spans="2:16" ht="15" x14ac:dyDescent="0.25">
      <c r="B22" s="20"/>
      <c r="C22" s="219" t="s">
        <v>180</v>
      </c>
      <c r="D22" s="220"/>
      <c r="E22" s="220"/>
      <c r="F22" s="220"/>
      <c r="G22" s="221"/>
      <c r="H22" s="293">
        <v>12180</v>
      </c>
      <c r="I22" s="297"/>
      <c r="J22" s="56"/>
      <c r="K22" s="43"/>
      <c r="L22" s="43"/>
      <c r="M22" s="43"/>
      <c r="N22" s="43"/>
      <c r="O22" s="43"/>
      <c r="P22" s="17"/>
    </row>
    <row r="23" spans="2:16" ht="15" x14ac:dyDescent="0.25">
      <c r="B23" s="20"/>
      <c r="C23" s="219" t="s">
        <v>106</v>
      </c>
      <c r="D23" s="220"/>
      <c r="E23" s="220"/>
      <c r="F23" s="220"/>
      <c r="G23" s="221"/>
      <c r="H23" s="291">
        <v>6992</v>
      </c>
      <c r="I23" s="296"/>
      <c r="J23" s="46"/>
      <c r="K23" s="73"/>
      <c r="L23" s="43"/>
      <c r="M23" s="43"/>
      <c r="N23" s="43"/>
      <c r="O23" s="43"/>
      <c r="P23" s="17"/>
    </row>
    <row r="24" spans="2:16" ht="15" x14ac:dyDescent="0.25">
      <c r="B24" s="20"/>
      <c r="C24" s="219" t="s">
        <v>181</v>
      </c>
      <c r="D24" s="220"/>
      <c r="E24" s="220"/>
      <c r="F24" s="220"/>
      <c r="G24" s="221"/>
      <c r="H24" s="291">
        <f>H23/H21*100</f>
        <v>128.34067547723936</v>
      </c>
      <c r="I24" s="292"/>
      <c r="J24" s="46"/>
      <c r="K24" s="43"/>
      <c r="L24" s="43"/>
      <c r="M24" s="43"/>
      <c r="N24" s="43"/>
      <c r="O24" s="43"/>
      <c r="P24" s="17"/>
    </row>
    <row r="25" spans="2:16" ht="15" x14ac:dyDescent="0.25">
      <c r="B25" s="20"/>
      <c r="C25" s="219" t="s">
        <v>107</v>
      </c>
      <c r="D25" s="220"/>
      <c r="E25" s="220"/>
      <c r="F25" s="220"/>
      <c r="G25" s="221"/>
      <c r="H25" s="291">
        <v>76</v>
      </c>
      <c r="I25" s="296"/>
      <c r="J25" s="46"/>
      <c r="K25" s="43"/>
      <c r="L25" s="43"/>
      <c r="M25" s="43"/>
      <c r="N25" s="43"/>
      <c r="O25" s="43"/>
      <c r="P25" s="17"/>
    </row>
    <row r="26" spans="2:16" ht="15" x14ac:dyDescent="0.25">
      <c r="B26" s="20"/>
      <c r="C26" s="219" t="s">
        <v>108</v>
      </c>
      <c r="D26" s="220"/>
      <c r="E26" s="220"/>
      <c r="F26" s="220"/>
      <c r="G26" s="221"/>
      <c r="H26" s="291">
        <v>245</v>
      </c>
      <c r="I26" s="296"/>
      <c r="J26" s="46"/>
      <c r="K26" s="47"/>
      <c r="L26" s="48"/>
      <c r="M26" s="48"/>
      <c r="N26" s="43"/>
      <c r="O26" s="43"/>
      <c r="P26" s="17"/>
    </row>
    <row r="27" spans="2:16" ht="15" x14ac:dyDescent="0.25">
      <c r="B27" s="20"/>
      <c r="C27" s="219" t="s">
        <v>109</v>
      </c>
      <c r="D27" s="220"/>
      <c r="E27" s="220"/>
      <c r="F27" s="220"/>
      <c r="G27" s="221"/>
      <c r="H27" s="291">
        <f>H26/H25</f>
        <v>3.2236842105263159</v>
      </c>
      <c r="I27" s="296"/>
      <c r="J27" s="49"/>
      <c r="K27" s="50"/>
      <c r="L27" s="50"/>
      <c r="M27" s="50"/>
      <c r="N27" s="50"/>
      <c r="O27" s="50"/>
      <c r="P27" s="44"/>
    </row>
    <row r="28" spans="2:16" ht="15" x14ac:dyDescent="0.25">
      <c r="B28" s="20"/>
      <c r="C28" s="20"/>
      <c r="D28" s="20"/>
      <c r="E28" s="20"/>
      <c r="F28" s="20"/>
      <c r="G28" s="20"/>
      <c r="H28" s="20"/>
      <c r="I28" s="20"/>
      <c r="J28" s="20"/>
    </row>
    <row r="29" spans="2:16" ht="21.75" customHeight="1" x14ac:dyDescent="0.3">
      <c r="B29" s="30" t="s">
        <v>110</v>
      </c>
      <c r="C29" s="20"/>
      <c r="D29" s="20"/>
      <c r="E29" s="20"/>
      <c r="F29" s="20"/>
      <c r="G29" s="20"/>
      <c r="H29" s="20"/>
      <c r="I29" s="20"/>
      <c r="J29" s="20"/>
    </row>
    <row r="30" spans="2:16" x14ac:dyDescent="0.3">
      <c r="B30" s="20"/>
      <c r="C30" s="464" t="s">
        <v>22</v>
      </c>
      <c r="D30" s="478"/>
      <c r="E30" s="464" t="s">
        <v>111</v>
      </c>
      <c r="F30" s="464"/>
      <c r="G30" s="464" t="s">
        <v>112</v>
      </c>
      <c r="H30" s="464"/>
      <c r="I30" s="464" t="s">
        <v>19</v>
      </c>
      <c r="J30" s="464"/>
    </row>
    <row r="31" spans="2:16" x14ac:dyDescent="0.3">
      <c r="B31" s="20"/>
      <c r="C31" s="464"/>
      <c r="D31" s="478"/>
      <c r="E31" s="18" t="s">
        <v>23</v>
      </c>
      <c r="F31" s="18" t="s">
        <v>24</v>
      </c>
      <c r="G31" s="18" t="s">
        <v>23</v>
      </c>
      <c r="H31" s="18" t="s">
        <v>24</v>
      </c>
      <c r="I31" s="18" t="s">
        <v>23</v>
      </c>
      <c r="J31" s="18" t="s">
        <v>24</v>
      </c>
    </row>
    <row r="32" spans="2:16" x14ac:dyDescent="0.3">
      <c r="B32" s="20"/>
      <c r="C32" s="419" t="s">
        <v>113</v>
      </c>
      <c r="D32" s="537"/>
      <c r="E32" s="120">
        <v>0</v>
      </c>
      <c r="F32" s="120">
        <v>1</v>
      </c>
      <c r="G32" s="120">
        <v>1</v>
      </c>
      <c r="H32" s="121">
        <v>1</v>
      </c>
      <c r="I32" s="78">
        <v>1</v>
      </c>
      <c r="J32" s="78">
        <v>2</v>
      </c>
      <c r="K32" s="75"/>
    </row>
    <row r="33" spans="2:11" x14ac:dyDescent="0.3">
      <c r="B33" s="20"/>
      <c r="C33" s="419" t="s">
        <v>26</v>
      </c>
      <c r="D33" s="537"/>
      <c r="E33" s="120">
        <v>1</v>
      </c>
      <c r="F33" s="120">
        <v>0</v>
      </c>
      <c r="G33" s="120">
        <v>0</v>
      </c>
      <c r="H33" s="120">
        <v>0</v>
      </c>
      <c r="I33" s="78">
        <v>1</v>
      </c>
      <c r="J33" s="78">
        <v>0</v>
      </c>
      <c r="K33" s="75"/>
    </row>
    <row r="34" spans="2:11" x14ac:dyDescent="0.3">
      <c r="B34" s="20"/>
      <c r="C34" s="419" t="s">
        <v>27</v>
      </c>
      <c r="D34" s="537"/>
      <c r="E34" s="120">
        <v>2</v>
      </c>
      <c r="F34" s="120">
        <v>1</v>
      </c>
      <c r="G34" s="120">
        <v>1</v>
      </c>
      <c r="H34" s="78">
        <v>2</v>
      </c>
      <c r="I34" s="78">
        <v>3</v>
      </c>
      <c r="J34" s="78">
        <v>3</v>
      </c>
      <c r="K34" s="75"/>
    </row>
    <row r="35" spans="2:11" x14ac:dyDescent="0.3">
      <c r="B35" s="20"/>
      <c r="C35" s="419" t="s">
        <v>114</v>
      </c>
      <c r="D35" s="537"/>
      <c r="E35" s="78">
        <v>4</v>
      </c>
      <c r="F35" s="78">
        <v>29</v>
      </c>
      <c r="G35" s="78">
        <v>5</v>
      </c>
      <c r="H35" s="78">
        <v>9</v>
      </c>
      <c r="I35" s="78">
        <v>9</v>
      </c>
      <c r="J35" s="78">
        <v>38</v>
      </c>
      <c r="K35" s="75"/>
    </row>
    <row r="36" spans="2:11" x14ac:dyDescent="0.3">
      <c r="B36" s="20"/>
      <c r="C36" s="419" t="s">
        <v>30</v>
      </c>
      <c r="D36" s="537"/>
      <c r="E36" s="78">
        <v>2</v>
      </c>
      <c r="F36" s="78">
        <v>1</v>
      </c>
      <c r="G36" s="78">
        <v>3</v>
      </c>
      <c r="H36" s="78">
        <v>0</v>
      </c>
      <c r="I36" s="78">
        <v>5</v>
      </c>
      <c r="J36" s="78">
        <v>1</v>
      </c>
      <c r="K36" s="75"/>
    </row>
    <row r="37" spans="2:11" x14ac:dyDescent="0.3">
      <c r="B37" s="20"/>
      <c r="C37" s="419" t="s">
        <v>29</v>
      </c>
      <c r="D37" s="537"/>
      <c r="E37" s="78">
        <v>4</v>
      </c>
      <c r="F37" s="78">
        <v>1</v>
      </c>
      <c r="G37" s="78">
        <v>3</v>
      </c>
      <c r="H37" s="78">
        <v>5</v>
      </c>
      <c r="I37" s="78">
        <v>7</v>
      </c>
      <c r="J37" s="78">
        <v>6</v>
      </c>
      <c r="K37" s="75"/>
    </row>
    <row r="38" spans="2:11" x14ac:dyDescent="0.3">
      <c r="B38" s="20"/>
      <c r="C38" s="561" t="s">
        <v>115</v>
      </c>
      <c r="D38" s="562"/>
      <c r="E38" s="76">
        <f t="shared" ref="E38:I38" si="0">SUM(E32:E37)</f>
        <v>13</v>
      </c>
      <c r="F38" s="76">
        <f t="shared" si="0"/>
        <v>33</v>
      </c>
      <c r="G38" s="76">
        <f t="shared" si="0"/>
        <v>13</v>
      </c>
      <c r="H38" s="76">
        <f t="shared" si="0"/>
        <v>17</v>
      </c>
      <c r="I38" s="76">
        <f t="shared" si="0"/>
        <v>26</v>
      </c>
      <c r="J38" s="76">
        <f>SUM(J32:J37)</f>
        <v>50</v>
      </c>
      <c r="K38" s="75"/>
    </row>
    <row r="39" spans="2:11" x14ac:dyDescent="0.3">
      <c r="B39" s="20"/>
      <c r="C39" s="20"/>
      <c r="D39" s="20"/>
      <c r="E39" s="20"/>
      <c r="F39" s="20"/>
      <c r="G39" s="20"/>
      <c r="H39" s="20"/>
      <c r="I39" s="20"/>
      <c r="J39" s="20"/>
    </row>
    <row r="40" spans="2:11" ht="18.75" customHeight="1" x14ac:dyDescent="0.3">
      <c r="B40" s="30" t="s">
        <v>116</v>
      </c>
      <c r="C40" s="20"/>
      <c r="D40" s="20"/>
      <c r="E40" s="20"/>
      <c r="F40" s="20"/>
      <c r="G40" s="20"/>
      <c r="H40" s="20"/>
      <c r="I40" s="20"/>
      <c r="J40" s="20"/>
    </row>
    <row r="41" spans="2:11" ht="21.75" customHeight="1" x14ac:dyDescent="0.3">
      <c r="B41" s="20"/>
      <c r="C41" s="563" t="s">
        <v>117</v>
      </c>
      <c r="D41" s="563"/>
      <c r="E41" s="563"/>
      <c r="F41" s="563"/>
      <c r="G41" s="563" t="s">
        <v>118</v>
      </c>
      <c r="H41" s="563"/>
      <c r="I41" s="563"/>
      <c r="J41" s="563"/>
    </row>
    <row r="42" spans="2:11" ht="25.5" customHeight="1" x14ac:dyDescent="0.3">
      <c r="B42" s="20"/>
      <c r="C42" s="464" t="s">
        <v>119</v>
      </c>
      <c r="D42" s="464"/>
      <c r="E42" s="464"/>
      <c r="F42" s="84" t="s">
        <v>120</v>
      </c>
      <c r="G42" s="464" t="s">
        <v>119</v>
      </c>
      <c r="H42" s="464"/>
      <c r="I42" s="464"/>
      <c r="J42" s="84" t="s">
        <v>120</v>
      </c>
    </row>
    <row r="43" spans="2:11" ht="15" customHeight="1" x14ac:dyDescent="0.3">
      <c r="B43" s="20"/>
      <c r="C43" s="439" t="s">
        <v>229</v>
      </c>
      <c r="D43" s="419"/>
      <c r="E43" s="419"/>
      <c r="F43" s="120">
        <v>10</v>
      </c>
      <c r="G43" s="432" t="s">
        <v>200</v>
      </c>
      <c r="H43" s="432"/>
      <c r="I43" s="432"/>
      <c r="J43" s="240">
        <v>5</v>
      </c>
    </row>
    <row r="44" spans="2:11" ht="15" customHeight="1" x14ac:dyDescent="0.3">
      <c r="B44" s="20"/>
      <c r="C44" s="432" t="s">
        <v>179</v>
      </c>
      <c r="D44" s="432"/>
      <c r="E44" s="432"/>
      <c r="F44" s="120">
        <v>7</v>
      </c>
      <c r="G44" s="432" t="s">
        <v>197</v>
      </c>
      <c r="H44" s="432"/>
      <c r="I44" s="432"/>
      <c r="J44" s="240">
        <v>1</v>
      </c>
    </row>
    <row r="45" spans="2:11" ht="15" customHeight="1" x14ac:dyDescent="0.3">
      <c r="B45" s="20"/>
      <c r="C45" s="432" t="s">
        <v>190</v>
      </c>
      <c r="D45" s="432"/>
      <c r="E45" s="432"/>
      <c r="F45" s="120">
        <v>4</v>
      </c>
      <c r="G45" s="432" t="s">
        <v>205</v>
      </c>
      <c r="H45" s="432"/>
      <c r="I45" s="432"/>
      <c r="J45" s="240">
        <v>3</v>
      </c>
    </row>
    <row r="46" spans="2:11" ht="15" customHeight="1" x14ac:dyDescent="0.3">
      <c r="B46" s="20"/>
      <c r="C46" s="432" t="s">
        <v>233</v>
      </c>
      <c r="D46" s="432"/>
      <c r="E46" s="432"/>
      <c r="F46" s="195">
        <v>2</v>
      </c>
      <c r="G46" s="436" t="s">
        <v>204</v>
      </c>
      <c r="H46" s="437"/>
      <c r="I46" s="438"/>
      <c r="J46" s="240">
        <v>1</v>
      </c>
    </row>
    <row r="47" spans="2:11" ht="15" customHeight="1" x14ac:dyDescent="0.3">
      <c r="B47" s="20"/>
      <c r="C47" s="432" t="s">
        <v>191</v>
      </c>
      <c r="D47" s="432"/>
      <c r="E47" s="432"/>
      <c r="F47" s="196">
        <v>4</v>
      </c>
      <c r="G47" s="436" t="s">
        <v>215</v>
      </c>
      <c r="H47" s="437"/>
      <c r="I47" s="438"/>
      <c r="J47" s="240">
        <v>1</v>
      </c>
    </row>
    <row r="48" spans="2:11" ht="15" customHeight="1" x14ac:dyDescent="0.3">
      <c r="B48" s="20"/>
      <c r="C48" s="432" t="s">
        <v>260</v>
      </c>
      <c r="D48" s="432"/>
      <c r="E48" s="432"/>
      <c r="F48" s="120">
        <v>2</v>
      </c>
      <c r="G48" s="436" t="s">
        <v>206</v>
      </c>
      <c r="H48" s="437"/>
      <c r="I48" s="438"/>
      <c r="J48" s="241">
        <v>4</v>
      </c>
    </row>
    <row r="49" spans="2:11" ht="15" customHeight="1" x14ac:dyDescent="0.3">
      <c r="B49" s="20"/>
      <c r="C49" s="422" t="s">
        <v>235</v>
      </c>
      <c r="D49" s="422"/>
      <c r="E49" s="422"/>
      <c r="F49" s="120">
        <v>6</v>
      </c>
      <c r="G49" s="436" t="s">
        <v>265</v>
      </c>
      <c r="H49" s="437"/>
      <c r="I49" s="438"/>
      <c r="J49" s="241">
        <v>3</v>
      </c>
    </row>
    <row r="50" spans="2:11" ht="15" customHeight="1" x14ac:dyDescent="0.3">
      <c r="B50" s="20"/>
      <c r="C50" s="440" t="s">
        <v>285</v>
      </c>
      <c r="D50" s="440"/>
      <c r="E50" s="440"/>
      <c r="F50" s="196">
        <v>3</v>
      </c>
      <c r="G50" s="436" t="s">
        <v>290</v>
      </c>
      <c r="H50" s="437"/>
      <c r="I50" s="438"/>
      <c r="J50" s="240">
        <v>3</v>
      </c>
    </row>
    <row r="51" spans="2:11" ht="15" customHeight="1" x14ac:dyDescent="0.3">
      <c r="B51" s="20"/>
      <c r="C51" s="560" t="s">
        <v>286</v>
      </c>
      <c r="D51" s="432"/>
      <c r="E51" s="432"/>
      <c r="F51" s="120">
        <v>1</v>
      </c>
      <c r="G51" s="433" t="s">
        <v>211</v>
      </c>
      <c r="H51" s="434"/>
      <c r="I51" s="435"/>
      <c r="J51" s="241">
        <v>2</v>
      </c>
    </row>
    <row r="52" spans="2:11" ht="15" customHeight="1" x14ac:dyDescent="0.3">
      <c r="B52" s="20"/>
      <c r="C52" s="560" t="s">
        <v>287</v>
      </c>
      <c r="D52" s="432"/>
      <c r="E52" s="432"/>
      <c r="F52" s="120">
        <v>1</v>
      </c>
      <c r="G52" s="436" t="s">
        <v>247</v>
      </c>
      <c r="H52" s="437"/>
      <c r="I52" s="438"/>
      <c r="J52" s="240">
        <v>2</v>
      </c>
    </row>
    <row r="53" spans="2:11" ht="15" customHeight="1" x14ac:dyDescent="0.3">
      <c r="B53" s="20"/>
      <c r="C53" s="441" t="s">
        <v>288</v>
      </c>
      <c r="D53" s="442"/>
      <c r="E53" s="443"/>
      <c r="F53" s="78">
        <v>1</v>
      </c>
      <c r="G53" s="436" t="s">
        <v>291</v>
      </c>
      <c r="H53" s="437"/>
      <c r="I53" s="438"/>
      <c r="J53" s="240">
        <v>2</v>
      </c>
    </row>
    <row r="54" spans="2:11" ht="15" customHeight="1" x14ac:dyDescent="0.3">
      <c r="B54" s="20"/>
      <c r="C54" s="441" t="s">
        <v>261</v>
      </c>
      <c r="D54" s="442"/>
      <c r="E54" s="443"/>
      <c r="F54" s="78">
        <v>1</v>
      </c>
      <c r="G54" s="436" t="s">
        <v>292</v>
      </c>
      <c r="H54" s="437"/>
      <c r="I54" s="438"/>
      <c r="J54" s="240">
        <v>1</v>
      </c>
      <c r="K54" s="86"/>
    </row>
    <row r="55" spans="2:11" ht="15" customHeight="1" x14ac:dyDescent="0.3">
      <c r="B55" s="20"/>
      <c r="C55" s="440" t="s">
        <v>289</v>
      </c>
      <c r="D55" s="440"/>
      <c r="E55" s="440"/>
      <c r="F55" s="238">
        <v>1</v>
      </c>
      <c r="G55" s="433"/>
      <c r="H55" s="434"/>
      <c r="I55" s="435"/>
      <c r="J55" s="243"/>
    </row>
    <row r="56" spans="2:11" ht="16.5" customHeight="1" x14ac:dyDescent="0.3">
      <c r="B56" s="20"/>
      <c r="C56" s="420" t="s">
        <v>216</v>
      </c>
      <c r="D56" s="420"/>
      <c r="E56" s="420"/>
      <c r="F56" s="243">
        <v>2</v>
      </c>
      <c r="G56" s="433" t="s">
        <v>216</v>
      </c>
      <c r="H56" s="434"/>
      <c r="I56" s="435"/>
      <c r="J56" s="240">
        <v>3</v>
      </c>
    </row>
    <row r="57" spans="2:11" ht="18.75" customHeight="1" x14ac:dyDescent="0.3">
      <c r="B57" s="20"/>
      <c r="C57" s="547" t="s">
        <v>19</v>
      </c>
      <c r="D57" s="547"/>
      <c r="E57" s="547"/>
      <c r="F57" s="76">
        <f>SUM(F43:F56)</f>
        <v>45</v>
      </c>
      <c r="G57" s="550" t="s">
        <v>19</v>
      </c>
      <c r="H57" s="551"/>
      <c r="I57" s="552"/>
      <c r="J57" s="76">
        <f>SUM(J43:J56)</f>
        <v>31</v>
      </c>
    </row>
    <row r="58" spans="2:11" x14ac:dyDescent="0.3">
      <c r="B58" s="20"/>
      <c r="C58" s="20"/>
      <c r="D58" s="20"/>
      <c r="E58" s="20"/>
      <c r="F58" s="20"/>
      <c r="G58" s="20"/>
      <c r="H58" s="20"/>
      <c r="I58" s="20"/>
      <c r="J58" s="20"/>
    </row>
    <row r="59" spans="2:11" ht="21" customHeight="1" x14ac:dyDescent="0.3">
      <c r="B59" s="30" t="s">
        <v>121</v>
      </c>
      <c r="C59" s="57"/>
      <c r="D59" s="20"/>
      <c r="E59" s="20"/>
      <c r="F59" s="20"/>
      <c r="G59" s="20"/>
      <c r="H59" s="20"/>
      <c r="I59" s="20"/>
      <c r="J59" s="20"/>
    </row>
    <row r="60" spans="2:11" ht="27" customHeight="1" x14ac:dyDescent="0.3">
      <c r="B60" s="20"/>
      <c r="C60" s="464" t="s">
        <v>122</v>
      </c>
      <c r="D60" s="464"/>
      <c r="E60" s="464"/>
      <c r="F60" s="22" t="s">
        <v>123</v>
      </c>
      <c r="G60" s="181" t="s">
        <v>124</v>
      </c>
      <c r="H60" s="31"/>
      <c r="I60" s="549"/>
      <c r="J60" s="549"/>
    </row>
    <row r="61" spans="2:11" x14ac:dyDescent="0.3">
      <c r="B61" s="20"/>
      <c r="C61" s="419" t="s">
        <v>198</v>
      </c>
      <c r="D61" s="419"/>
      <c r="E61" s="419"/>
      <c r="F61" s="240">
        <v>45</v>
      </c>
      <c r="G61" s="249">
        <v>685195</v>
      </c>
      <c r="H61" s="32"/>
      <c r="I61" s="549"/>
      <c r="J61" s="549"/>
    </row>
    <row r="62" spans="2:11" x14ac:dyDescent="0.3">
      <c r="B62" s="20"/>
      <c r="C62" s="419" t="s">
        <v>199</v>
      </c>
      <c r="D62" s="419"/>
      <c r="E62" s="419"/>
      <c r="F62" s="240">
        <v>31</v>
      </c>
      <c r="G62" s="77">
        <v>363224</v>
      </c>
      <c r="H62" s="32"/>
      <c r="I62" s="28"/>
      <c r="J62" s="28"/>
    </row>
    <row r="63" spans="2:11" x14ac:dyDescent="0.3">
      <c r="B63" s="20"/>
      <c r="C63" s="547" t="s">
        <v>143</v>
      </c>
      <c r="D63" s="547"/>
      <c r="E63" s="547"/>
      <c r="F63" s="237">
        <f>SUM(F61:F62)</f>
        <v>76</v>
      </c>
      <c r="G63" s="253">
        <f>SUM(G61:G62)</f>
        <v>1048419</v>
      </c>
      <c r="H63" s="247"/>
      <c r="I63" s="248"/>
      <c r="J63" s="28"/>
    </row>
    <row r="64" spans="2:11" x14ac:dyDescent="0.3">
      <c r="B64" s="20"/>
      <c r="C64" s="20"/>
      <c r="D64" s="20"/>
      <c r="E64" s="20"/>
      <c r="F64" s="20"/>
      <c r="G64" s="222"/>
      <c r="H64" s="20"/>
      <c r="I64" s="20"/>
      <c r="J64" s="20"/>
    </row>
    <row r="65" spans="2:10" ht="18.75" customHeight="1" x14ac:dyDescent="0.3">
      <c r="B65" s="30" t="s">
        <v>125</v>
      </c>
      <c r="C65" s="20"/>
      <c r="D65" s="20"/>
      <c r="E65" s="20"/>
      <c r="F65" s="20"/>
      <c r="G65" s="20"/>
      <c r="H65" s="20"/>
      <c r="I65" s="20"/>
      <c r="J65" s="20"/>
    </row>
    <row r="66" spans="2:10" ht="18" customHeight="1" x14ac:dyDescent="0.3">
      <c r="B66" s="20"/>
      <c r="C66" s="464" t="s">
        <v>126</v>
      </c>
      <c r="D66" s="464"/>
      <c r="E66" s="464"/>
      <c r="F66" s="464"/>
      <c r="G66" s="464" t="s">
        <v>127</v>
      </c>
      <c r="H66" s="464"/>
      <c r="I66" s="548" t="s">
        <v>124</v>
      </c>
      <c r="J66" s="548"/>
    </row>
    <row r="67" spans="2:10" x14ac:dyDescent="0.3">
      <c r="B67" s="20"/>
      <c r="C67" s="546" t="s">
        <v>128</v>
      </c>
      <c r="D67" s="546"/>
      <c r="E67" s="546"/>
      <c r="F67" s="546"/>
      <c r="G67" s="419">
        <v>98</v>
      </c>
      <c r="H67" s="419"/>
      <c r="I67" s="536">
        <v>1251109</v>
      </c>
      <c r="J67" s="536"/>
    </row>
    <row r="68" spans="2:10" ht="22.5" customHeight="1" x14ac:dyDescent="0.3">
      <c r="B68" s="20"/>
      <c r="C68" s="546" t="s">
        <v>428</v>
      </c>
      <c r="D68" s="546"/>
      <c r="E68" s="546"/>
      <c r="F68" s="546"/>
      <c r="G68" s="419">
        <v>76</v>
      </c>
      <c r="H68" s="419"/>
      <c r="I68" s="536">
        <v>1048419</v>
      </c>
      <c r="J68" s="536"/>
    </row>
    <row r="69" spans="2:10" x14ac:dyDescent="0.3">
      <c r="B69" s="20"/>
      <c r="C69" s="535" t="s">
        <v>129</v>
      </c>
      <c r="D69" s="535"/>
      <c r="E69" s="535"/>
      <c r="F69" s="535"/>
      <c r="G69" s="419">
        <v>76</v>
      </c>
      <c r="H69" s="419"/>
      <c r="I69" s="536">
        <v>1048419</v>
      </c>
      <c r="J69" s="536"/>
    </row>
    <row r="70" spans="2:10" ht="15" customHeight="1" x14ac:dyDescent="0.3">
      <c r="B70" s="20"/>
      <c r="C70" s="535" t="s">
        <v>130</v>
      </c>
      <c r="D70" s="535"/>
      <c r="E70" s="535"/>
      <c r="F70" s="535"/>
      <c r="G70" s="419">
        <v>1912</v>
      </c>
      <c r="H70" s="419"/>
      <c r="I70" s="536">
        <v>20268450</v>
      </c>
      <c r="J70" s="536"/>
    </row>
    <row r="71" spans="2:10" ht="16.5" customHeight="1" x14ac:dyDescent="0.3">
      <c r="B71" s="20"/>
      <c r="C71" s="535" t="s">
        <v>131</v>
      </c>
      <c r="D71" s="535"/>
      <c r="E71" s="535"/>
      <c r="F71" s="535"/>
      <c r="G71" s="537" t="s">
        <v>258</v>
      </c>
      <c r="H71" s="538"/>
      <c r="I71" s="539"/>
      <c r="J71" s="540"/>
    </row>
    <row r="72" spans="2:10" x14ac:dyDescent="0.3">
      <c r="B72" s="20"/>
      <c r="C72" s="20"/>
      <c r="D72" s="20"/>
      <c r="E72" s="20"/>
      <c r="F72" s="20"/>
      <c r="G72" s="20"/>
      <c r="H72" s="20"/>
      <c r="I72" s="20"/>
      <c r="J72" s="20"/>
    </row>
    <row r="73" spans="2:10" ht="22.5" customHeight="1" x14ac:dyDescent="0.3">
      <c r="B73" s="30" t="s">
        <v>132</v>
      </c>
      <c r="C73" s="20"/>
      <c r="D73" s="20"/>
      <c r="E73" s="20"/>
      <c r="F73" s="20"/>
      <c r="G73" s="20"/>
      <c r="H73" s="20"/>
      <c r="I73" s="20"/>
      <c r="J73" s="20"/>
    </row>
    <row r="74" spans="2:10" ht="21" customHeight="1" x14ac:dyDescent="0.3">
      <c r="B74" s="20"/>
      <c r="C74" s="464" t="s">
        <v>133</v>
      </c>
      <c r="D74" s="464"/>
      <c r="E74" s="464"/>
      <c r="F74" s="464"/>
      <c r="G74" s="464"/>
      <c r="H74" s="464"/>
      <c r="I74" s="464"/>
      <c r="J74" s="33"/>
    </row>
    <row r="75" spans="2:10" x14ac:dyDescent="0.3">
      <c r="B75" s="20"/>
      <c r="C75" s="541" t="s">
        <v>134</v>
      </c>
      <c r="D75" s="542"/>
      <c r="E75" s="542"/>
      <c r="F75" s="542"/>
      <c r="G75" s="542"/>
      <c r="H75" s="542"/>
      <c r="I75" s="543"/>
      <c r="J75" s="34"/>
    </row>
    <row r="76" spans="2:10" ht="20.25" customHeight="1" x14ac:dyDescent="0.3">
      <c r="B76" s="20"/>
      <c r="C76" s="544" t="s">
        <v>182</v>
      </c>
      <c r="D76" s="544"/>
      <c r="E76" s="544"/>
      <c r="F76" s="544"/>
      <c r="G76" s="544"/>
      <c r="H76" s="544"/>
      <c r="I76" s="544"/>
      <c r="J76" s="72"/>
    </row>
    <row r="77" spans="2:10" x14ac:dyDescent="0.3">
      <c r="B77" s="20"/>
      <c r="C77" s="545" t="s">
        <v>135</v>
      </c>
      <c r="D77" s="545"/>
      <c r="E77" s="545"/>
      <c r="F77" s="545"/>
      <c r="G77" s="545"/>
      <c r="H77" s="545"/>
      <c r="I77" s="545"/>
      <c r="J77" s="55"/>
    </row>
    <row r="78" spans="2:10" x14ac:dyDescent="0.3">
      <c r="B78" s="20"/>
      <c r="C78" s="545" t="s">
        <v>136</v>
      </c>
      <c r="D78" s="545"/>
      <c r="E78" s="545"/>
      <c r="F78" s="545"/>
      <c r="G78" s="545"/>
      <c r="H78" s="545"/>
      <c r="I78" s="545"/>
      <c r="J78" s="55"/>
    </row>
    <row r="79" spans="2:10" x14ac:dyDescent="0.3">
      <c r="B79" s="20"/>
      <c r="C79" s="534" t="s">
        <v>137</v>
      </c>
      <c r="D79" s="534"/>
      <c r="E79" s="534"/>
      <c r="F79" s="534"/>
      <c r="G79" s="534"/>
      <c r="H79" s="534"/>
      <c r="I79" s="534"/>
      <c r="J79" s="55"/>
    </row>
    <row r="80" spans="2:10" ht="21.75" customHeight="1" x14ac:dyDescent="0.3">
      <c r="B80" s="20"/>
      <c r="C80" s="531" t="s">
        <v>138</v>
      </c>
      <c r="D80" s="526"/>
      <c r="E80" s="526"/>
      <c r="F80" s="526"/>
      <c r="G80" s="251"/>
      <c r="H80" s="251"/>
      <c r="I80" s="252"/>
      <c r="J80" s="250"/>
    </row>
    <row r="81" spans="2:15" x14ac:dyDescent="0.3">
      <c r="B81" s="20"/>
      <c r="C81" s="20"/>
      <c r="D81" s="20"/>
      <c r="E81" s="20"/>
      <c r="F81" s="20"/>
      <c r="G81" s="20"/>
      <c r="H81" s="20"/>
      <c r="I81" s="20"/>
      <c r="J81" s="20"/>
    </row>
    <row r="82" spans="2:15" ht="25.5" customHeight="1" x14ac:dyDescent="0.3">
      <c r="B82" s="30" t="s">
        <v>139</v>
      </c>
      <c r="C82" s="20"/>
      <c r="D82" s="20"/>
      <c r="E82" s="20"/>
      <c r="F82" s="20"/>
      <c r="G82" s="20"/>
      <c r="H82" s="20"/>
      <c r="I82" s="20"/>
      <c r="J82" s="20"/>
    </row>
    <row r="83" spans="2:15" x14ac:dyDescent="0.3">
      <c r="B83" s="20"/>
      <c r="C83" s="532" t="s">
        <v>171</v>
      </c>
      <c r="D83" s="532"/>
      <c r="E83" s="532"/>
      <c r="F83" s="532"/>
      <c r="G83" s="532"/>
      <c r="H83" s="532"/>
      <c r="I83" s="532"/>
      <c r="J83" s="239">
        <v>167</v>
      </c>
      <c r="K83" s="42"/>
      <c r="L83" s="42"/>
      <c r="M83" s="42"/>
      <c r="N83" s="42"/>
      <c r="O83" s="42"/>
    </row>
    <row r="84" spans="2:15" x14ac:dyDescent="0.3">
      <c r="B84" s="20"/>
      <c r="C84" s="532" t="s">
        <v>172</v>
      </c>
      <c r="D84" s="532"/>
      <c r="E84" s="532"/>
      <c r="F84" s="532"/>
      <c r="G84" s="532"/>
      <c r="H84" s="532"/>
      <c r="I84" s="532"/>
      <c r="J84" s="239">
        <v>109</v>
      </c>
      <c r="K84" s="42"/>
      <c r="L84" s="42"/>
      <c r="M84" s="42"/>
      <c r="N84" s="42"/>
      <c r="O84" s="42"/>
    </row>
    <row r="85" spans="2:15" x14ac:dyDescent="0.3">
      <c r="B85" s="20"/>
      <c r="C85" s="532" t="s">
        <v>173</v>
      </c>
      <c r="D85" s="532"/>
      <c r="E85" s="532"/>
      <c r="F85" s="532"/>
      <c r="G85" s="532"/>
      <c r="H85" s="532"/>
      <c r="I85" s="532"/>
      <c r="J85" s="239">
        <v>144</v>
      </c>
      <c r="K85" s="42"/>
      <c r="L85" s="42"/>
      <c r="M85" s="42"/>
      <c r="N85" s="42"/>
      <c r="O85" s="42"/>
    </row>
    <row r="86" spans="2:15" x14ac:dyDescent="0.3">
      <c r="B86" s="20"/>
      <c r="C86" s="533" t="s">
        <v>174</v>
      </c>
      <c r="D86" s="533"/>
      <c r="E86" s="533"/>
      <c r="F86" s="533"/>
      <c r="G86" s="533"/>
      <c r="H86" s="533"/>
      <c r="I86" s="533"/>
      <c r="J86" s="239">
        <v>8</v>
      </c>
      <c r="K86" s="43"/>
      <c r="L86" s="43"/>
      <c r="M86" s="43"/>
      <c r="N86" s="43"/>
      <c r="O86" s="43"/>
    </row>
    <row r="87" spans="2:15" x14ac:dyDescent="0.3">
      <c r="B87" s="20"/>
      <c r="C87" s="532" t="s">
        <v>175</v>
      </c>
      <c r="D87" s="532"/>
      <c r="E87" s="532"/>
      <c r="F87" s="532"/>
      <c r="G87" s="532"/>
      <c r="H87" s="532"/>
      <c r="I87" s="532"/>
      <c r="J87" s="239">
        <v>11</v>
      </c>
      <c r="K87" s="42"/>
      <c r="L87" s="42"/>
      <c r="M87" s="42"/>
      <c r="N87" s="42"/>
      <c r="O87" s="42"/>
    </row>
    <row r="88" spans="2:15" x14ac:dyDescent="0.3">
      <c r="B88" s="20"/>
      <c r="C88" s="532" t="s">
        <v>176</v>
      </c>
      <c r="D88" s="532"/>
      <c r="E88" s="532"/>
      <c r="F88" s="532"/>
      <c r="G88" s="532"/>
      <c r="H88" s="532"/>
      <c r="I88" s="532"/>
      <c r="J88" s="239">
        <v>6</v>
      </c>
      <c r="K88" s="42"/>
      <c r="L88" s="42"/>
      <c r="M88" s="42"/>
      <c r="N88" s="42"/>
      <c r="O88" s="42"/>
    </row>
    <row r="89" spans="2:15" ht="12" customHeight="1" x14ac:dyDescent="0.3">
      <c r="B89" s="20"/>
      <c r="C89" s="20"/>
      <c r="D89" s="20"/>
      <c r="E89" s="20"/>
      <c r="F89" s="20"/>
      <c r="G89" s="20"/>
      <c r="H89" s="20"/>
      <c r="I89" s="20"/>
      <c r="J89" s="20"/>
    </row>
    <row r="90" spans="2:15" ht="21" customHeight="1" x14ac:dyDescent="0.3">
      <c r="B90" s="20"/>
      <c r="C90" s="30" t="s">
        <v>67</v>
      </c>
      <c r="D90" s="223"/>
      <c r="E90" s="30"/>
      <c r="F90" s="30"/>
      <c r="G90" s="30"/>
      <c r="H90" s="30" t="s">
        <v>244</v>
      </c>
      <c r="I90" s="30"/>
      <c r="J90" s="20"/>
    </row>
    <row r="91" spans="2:15" x14ac:dyDescent="0.3">
      <c r="B91" s="20"/>
      <c r="C91" s="30"/>
      <c r="D91" s="30"/>
      <c r="E91" s="30"/>
      <c r="F91" s="30"/>
      <c r="G91" s="30"/>
      <c r="H91" s="30"/>
      <c r="I91" s="30"/>
      <c r="J91" s="20"/>
    </row>
    <row r="92" spans="2:15" ht="19.5" customHeight="1" x14ac:dyDescent="0.3">
      <c r="B92" s="20"/>
      <c r="C92" t="s">
        <v>246</v>
      </c>
      <c r="D92" s="30" t="s">
        <v>264</v>
      </c>
      <c r="E92" s="30"/>
      <c r="F92" s="30"/>
      <c r="G92" s="30"/>
      <c r="H92" s="30" t="s">
        <v>140</v>
      </c>
      <c r="I92" s="30"/>
      <c r="J92" s="20"/>
    </row>
    <row r="93" spans="2:15" x14ac:dyDescent="0.3">
      <c r="B93" s="20"/>
      <c r="C93" s="30"/>
      <c r="D93" s="20"/>
      <c r="E93" s="20"/>
      <c r="F93" s="20"/>
      <c r="G93" s="20"/>
      <c r="H93" s="20"/>
      <c r="I93" s="20"/>
      <c r="J93" s="20"/>
    </row>
    <row r="94" spans="2:15" x14ac:dyDescent="0.3">
      <c r="B94" s="20"/>
      <c r="C94" s="20"/>
      <c r="D94" s="20"/>
      <c r="E94" s="20"/>
      <c r="F94" s="20"/>
      <c r="G94" s="20"/>
      <c r="H94" s="20"/>
      <c r="I94" s="20"/>
      <c r="J94" s="20"/>
    </row>
    <row r="95" spans="2:15" x14ac:dyDescent="0.3">
      <c r="B95" s="20"/>
      <c r="C95" s="20"/>
      <c r="D95" s="20"/>
      <c r="E95" s="20"/>
      <c r="F95" s="20"/>
      <c r="G95" s="20"/>
      <c r="H95" s="20"/>
      <c r="I95" s="20"/>
      <c r="J95" s="20"/>
    </row>
    <row r="96" spans="2:15" x14ac:dyDescent="0.3">
      <c r="B96" s="20"/>
      <c r="C96" s="20"/>
      <c r="D96" s="20"/>
      <c r="E96" s="20"/>
      <c r="F96" s="20"/>
      <c r="G96" s="20"/>
      <c r="H96" s="20"/>
      <c r="I96" s="20"/>
      <c r="J96" s="20"/>
    </row>
    <row r="97" spans="2:10" x14ac:dyDescent="0.3">
      <c r="B97" s="20"/>
      <c r="C97" s="20"/>
      <c r="D97" s="20"/>
      <c r="E97" s="20"/>
      <c r="F97" s="20"/>
      <c r="G97" s="20"/>
      <c r="H97" s="20"/>
      <c r="I97" s="20"/>
      <c r="J97" s="20"/>
    </row>
    <row r="98" spans="2:10" x14ac:dyDescent="0.3">
      <c r="B98" s="20"/>
      <c r="C98" s="20"/>
      <c r="D98" s="20"/>
      <c r="E98" s="20"/>
      <c r="F98" s="20"/>
      <c r="G98" s="20"/>
      <c r="H98" s="20"/>
      <c r="I98" s="20"/>
      <c r="J98" s="20"/>
    </row>
    <row r="99" spans="2:10" x14ac:dyDescent="0.3">
      <c r="B99" s="20"/>
      <c r="C99" s="20"/>
      <c r="D99" s="20"/>
      <c r="E99" s="20"/>
      <c r="F99" s="20"/>
      <c r="G99" s="20"/>
      <c r="H99" s="20"/>
      <c r="I99" s="20"/>
      <c r="J99" s="20"/>
    </row>
    <row r="100" spans="2:10" x14ac:dyDescent="0.3"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2:10" x14ac:dyDescent="0.3">
      <c r="B101" s="20"/>
      <c r="C101" s="20"/>
      <c r="D101" s="20"/>
      <c r="E101" s="20"/>
      <c r="F101" s="20"/>
      <c r="G101" s="20"/>
      <c r="H101" s="20"/>
      <c r="I101" s="20"/>
      <c r="J101" s="20"/>
    </row>
    <row r="102" spans="2:10" x14ac:dyDescent="0.3">
      <c r="B102" s="20"/>
      <c r="C102" s="20"/>
      <c r="D102" s="20"/>
      <c r="E102" s="20"/>
      <c r="F102" s="20"/>
      <c r="G102" s="20"/>
      <c r="H102" s="20"/>
      <c r="I102" s="20"/>
      <c r="J102" s="20"/>
    </row>
    <row r="103" spans="2:10" x14ac:dyDescent="0.3">
      <c r="B103" s="20"/>
      <c r="C103" s="20"/>
      <c r="D103" s="20"/>
      <c r="E103" s="20"/>
      <c r="F103" s="20"/>
      <c r="G103" s="20"/>
      <c r="H103" s="20"/>
      <c r="I103" s="20"/>
      <c r="J103" s="20"/>
    </row>
    <row r="104" spans="2:10" x14ac:dyDescent="0.3">
      <c r="B104" s="20"/>
      <c r="C104" s="20"/>
      <c r="D104" s="20"/>
      <c r="E104" s="20"/>
      <c r="F104" s="20"/>
      <c r="G104" s="20"/>
      <c r="H104" s="20"/>
      <c r="I104" s="20"/>
      <c r="J104" s="20"/>
    </row>
    <row r="105" spans="2:10" x14ac:dyDescent="0.3">
      <c r="B105" s="20"/>
      <c r="C105" s="20"/>
      <c r="D105" s="20"/>
      <c r="E105" s="20"/>
      <c r="F105" s="20"/>
      <c r="G105" s="20"/>
      <c r="H105" s="20"/>
      <c r="I105" s="20"/>
      <c r="J105" s="20"/>
    </row>
    <row r="106" spans="2:10" x14ac:dyDescent="0.3">
      <c r="B106" s="19"/>
      <c r="C106" s="19"/>
      <c r="D106" s="19"/>
      <c r="E106" s="19"/>
      <c r="F106" s="19"/>
      <c r="G106" s="19"/>
      <c r="H106" s="19"/>
      <c r="I106" s="19"/>
      <c r="J106" s="19"/>
    </row>
    <row r="107" spans="2:10" x14ac:dyDescent="0.3">
      <c r="B107" s="19"/>
      <c r="C107" s="19"/>
      <c r="D107" s="19"/>
      <c r="E107" s="19"/>
      <c r="F107" s="19"/>
      <c r="G107" s="19"/>
      <c r="H107" s="19"/>
      <c r="I107" s="19"/>
      <c r="J107" s="19"/>
    </row>
    <row r="108" spans="2:10" x14ac:dyDescent="0.3">
      <c r="B108" s="19"/>
      <c r="C108" s="19"/>
      <c r="D108" s="19"/>
      <c r="E108" s="19"/>
      <c r="F108" s="19"/>
      <c r="G108" s="19"/>
      <c r="H108" s="19"/>
      <c r="I108" s="19"/>
      <c r="J108" s="19"/>
    </row>
    <row r="109" spans="2:10" x14ac:dyDescent="0.3">
      <c r="B109" s="19"/>
      <c r="C109" s="19"/>
      <c r="D109" s="19"/>
      <c r="E109" s="19"/>
      <c r="F109" s="19"/>
      <c r="G109" s="19"/>
      <c r="H109" s="19"/>
      <c r="I109" s="19"/>
      <c r="J109" s="19"/>
    </row>
  </sheetData>
  <mergeCells count="88">
    <mergeCell ref="G50:I50"/>
    <mergeCell ref="G52:I52"/>
    <mergeCell ref="G51:I51"/>
    <mergeCell ref="G55:I55"/>
    <mergeCell ref="C52:E52"/>
    <mergeCell ref="C54:E54"/>
    <mergeCell ref="C55:E55"/>
    <mergeCell ref="G54:I54"/>
    <mergeCell ref="G53:I53"/>
    <mergeCell ref="G30:H30"/>
    <mergeCell ref="I30:J30"/>
    <mergeCell ref="C44:E44"/>
    <mergeCell ref="G44:I44"/>
    <mergeCell ref="C30:D31"/>
    <mergeCell ref="E30:F30"/>
    <mergeCell ref="G43:I43"/>
    <mergeCell ref="C32:D32"/>
    <mergeCell ref="C33:D33"/>
    <mergeCell ref="C34:D34"/>
    <mergeCell ref="C35:D35"/>
    <mergeCell ref="C36:D36"/>
    <mergeCell ref="C37:D37"/>
    <mergeCell ref="C38:D38"/>
    <mergeCell ref="C41:F41"/>
    <mergeCell ref="G41:J41"/>
    <mergeCell ref="C43:E43"/>
    <mergeCell ref="C51:E51"/>
    <mergeCell ref="C56:E56"/>
    <mergeCell ref="G48:I48"/>
    <mergeCell ref="C49:E49"/>
    <mergeCell ref="C45:E45"/>
    <mergeCell ref="G45:I45"/>
    <mergeCell ref="C46:E46"/>
    <mergeCell ref="G46:I46"/>
    <mergeCell ref="C47:E47"/>
    <mergeCell ref="G47:I47"/>
    <mergeCell ref="G56:I56"/>
    <mergeCell ref="C50:E50"/>
    <mergeCell ref="G49:I49"/>
    <mergeCell ref="C48:E48"/>
    <mergeCell ref="C53:E53"/>
    <mergeCell ref="B1:J1"/>
    <mergeCell ref="D3:I3"/>
    <mergeCell ref="E5:I5"/>
    <mergeCell ref="D9:E9"/>
    <mergeCell ref="B11:E11"/>
    <mergeCell ref="H9:I9"/>
    <mergeCell ref="C42:E42"/>
    <mergeCell ref="G42:I42"/>
    <mergeCell ref="C67:F67"/>
    <mergeCell ref="G67:H67"/>
    <mergeCell ref="I67:J67"/>
    <mergeCell ref="C60:E60"/>
    <mergeCell ref="C61:E61"/>
    <mergeCell ref="C62:E62"/>
    <mergeCell ref="C63:E63"/>
    <mergeCell ref="C66:F66"/>
    <mergeCell ref="G66:H66"/>
    <mergeCell ref="I66:J66"/>
    <mergeCell ref="I60:J60"/>
    <mergeCell ref="I61:J61"/>
    <mergeCell ref="C57:E57"/>
    <mergeCell ref="G57:I57"/>
    <mergeCell ref="C68:F68"/>
    <mergeCell ref="G68:H68"/>
    <mergeCell ref="I68:J68"/>
    <mergeCell ref="C69:F69"/>
    <mergeCell ref="G69:H69"/>
    <mergeCell ref="I69:J69"/>
    <mergeCell ref="C79:I79"/>
    <mergeCell ref="C70:F70"/>
    <mergeCell ref="G70:H70"/>
    <mergeCell ref="I70:J70"/>
    <mergeCell ref="C71:F71"/>
    <mergeCell ref="G71:H71"/>
    <mergeCell ref="I71:J71"/>
    <mergeCell ref="C74:I74"/>
    <mergeCell ref="C75:I75"/>
    <mergeCell ref="C76:I76"/>
    <mergeCell ref="C77:I77"/>
    <mergeCell ref="C78:I78"/>
    <mergeCell ref="C80:F80"/>
    <mergeCell ref="C88:I88"/>
    <mergeCell ref="C83:I83"/>
    <mergeCell ref="C84:I84"/>
    <mergeCell ref="C85:I85"/>
    <mergeCell ref="C86:I86"/>
    <mergeCell ref="C87:I87"/>
  </mergeCells>
  <pageMargins left="0.7" right="0.7" top="0.75" bottom="0.75" header="0.3" footer="0.3"/>
  <pageSetup paperSize="9" scale="7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62"/>
  <sheetViews>
    <sheetView topLeftCell="A72" workbookViewId="0">
      <selection activeCell="M85" sqref="M85"/>
    </sheetView>
  </sheetViews>
  <sheetFormatPr defaultRowHeight="14.4" x14ac:dyDescent="0.3"/>
  <cols>
    <col min="1" max="1" width="6.109375" customWidth="1"/>
    <col min="2" max="2" width="17.6640625" customWidth="1"/>
    <col min="3" max="3" width="30.6640625" customWidth="1"/>
    <col min="4" max="4" width="26" customWidth="1"/>
    <col min="5" max="5" width="8.88671875" customWidth="1"/>
    <col min="6" max="6" width="6" customWidth="1"/>
    <col min="7" max="7" width="15.6640625" customWidth="1"/>
    <col min="8" max="8" width="15.44140625" customWidth="1"/>
    <col min="9" max="9" width="11.88671875" customWidth="1"/>
    <col min="10" max="10" width="8" customWidth="1"/>
    <col min="11" max="11" width="14.33203125" customWidth="1"/>
    <col min="12" max="12" width="11.6640625" customWidth="1"/>
    <col min="13" max="13" width="13" customWidth="1"/>
    <col min="14" max="14" width="17.44140625" style="83" customWidth="1"/>
    <col min="15" max="15" width="26.33203125" style="83" customWidth="1"/>
    <col min="16" max="16" width="13.5546875" style="83" customWidth="1"/>
    <col min="17" max="17" width="5.109375" style="83" customWidth="1"/>
    <col min="18" max="18" width="7.33203125" style="83" customWidth="1"/>
    <col min="19" max="19" width="11.6640625" style="83" customWidth="1"/>
    <col min="20" max="20" width="15.88671875" style="83" customWidth="1"/>
    <col min="21" max="21" width="8" style="83" customWidth="1"/>
    <col min="22" max="22" width="9.33203125" style="83" customWidth="1"/>
    <col min="23" max="23" width="15.33203125" style="83" customWidth="1"/>
    <col min="24" max="24" width="11.5546875" style="83" customWidth="1"/>
    <col min="25" max="25" width="9.109375" style="83" customWidth="1"/>
    <col min="26" max="37" width="9.109375" style="83"/>
    <col min="38" max="38" width="18.44140625" style="83" customWidth="1"/>
    <col min="39" max="45" width="9.109375" style="83"/>
  </cols>
  <sheetData>
    <row r="1" spans="1:42" ht="24.75" customHeight="1" thickBot="1" x14ac:dyDescent="0.3">
      <c r="A1" s="83"/>
      <c r="B1" s="564" t="s">
        <v>283</v>
      </c>
      <c r="C1" s="564"/>
      <c r="D1" s="564"/>
      <c r="E1" s="257"/>
      <c r="F1" s="257"/>
      <c r="G1" s="257"/>
      <c r="H1" s="23"/>
      <c r="I1" s="23"/>
      <c r="J1" s="23"/>
      <c r="K1" s="23"/>
      <c r="L1" s="23"/>
      <c r="M1" s="19"/>
    </row>
    <row r="2" spans="1:42" ht="6" customHeight="1" x14ac:dyDescent="0.25">
      <c r="A2" s="122" t="s">
        <v>232</v>
      </c>
      <c r="B2" s="258"/>
      <c r="D2" s="255"/>
      <c r="E2" s="255"/>
      <c r="F2" s="255"/>
      <c r="G2" s="256"/>
      <c r="H2" s="70"/>
      <c r="I2" s="71"/>
      <c r="J2" s="19"/>
      <c r="K2" s="70"/>
      <c r="L2" s="19"/>
      <c r="M2" s="19"/>
    </row>
    <row r="3" spans="1:42" ht="26.25" customHeight="1" x14ac:dyDescent="0.25">
      <c r="A3" s="259" t="s">
        <v>92</v>
      </c>
      <c r="B3" s="260" t="s">
        <v>148</v>
      </c>
      <c r="C3" s="260" t="s">
        <v>189</v>
      </c>
      <c r="D3" s="260" t="s">
        <v>188</v>
      </c>
      <c r="E3" s="261" t="s">
        <v>93</v>
      </c>
      <c r="F3" s="262" t="s">
        <v>94</v>
      </c>
      <c r="G3" s="261" t="s">
        <v>95</v>
      </c>
      <c r="H3" s="260" t="s">
        <v>169</v>
      </c>
      <c r="I3" s="260" t="s">
        <v>144</v>
      </c>
      <c r="J3" s="263" t="s">
        <v>145</v>
      </c>
      <c r="K3" s="264" t="s">
        <v>146</v>
      </c>
      <c r="L3" s="264" t="s">
        <v>147</v>
      </c>
      <c r="M3" s="265" t="s">
        <v>184</v>
      </c>
      <c r="N3" s="266"/>
      <c r="O3" s="85"/>
      <c r="P3" s="86"/>
      <c r="Q3" s="87"/>
      <c r="R3" s="87"/>
      <c r="W3" s="88"/>
      <c r="X3" s="89"/>
      <c r="Z3" s="53"/>
      <c r="AA3" s="53"/>
      <c r="AB3" s="53"/>
      <c r="AC3" s="53"/>
      <c r="AD3" s="53"/>
      <c r="AE3" s="53"/>
      <c r="AF3" s="54"/>
      <c r="AG3" s="53"/>
      <c r="AH3" s="90"/>
      <c r="AI3" s="91"/>
      <c r="AJ3" s="51"/>
      <c r="AK3" s="92"/>
    </row>
    <row r="4" spans="1:42" ht="20.25" customHeight="1" x14ac:dyDescent="0.25">
      <c r="A4" s="326">
        <v>1</v>
      </c>
      <c r="B4" s="350" t="s">
        <v>295</v>
      </c>
      <c r="C4" s="350"/>
      <c r="D4" s="350" t="s">
        <v>185</v>
      </c>
      <c r="E4" s="350" t="s">
        <v>24</v>
      </c>
      <c r="F4" s="350">
        <v>33</v>
      </c>
      <c r="G4" s="350" t="s">
        <v>194</v>
      </c>
      <c r="H4" s="351">
        <v>43400</v>
      </c>
      <c r="I4" s="351">
        <v>43404</v>
      </c>
      <c r="J4" s="352">
        <f t="shared" ref="J4:J40" si="0">I4-H4</f>
        <v>4</v>
      </c>
      <c r="K4" s="350" t="s">
        <v>273</v>
      </c>
      <c r="L4" s="350" t="s">
        <v>272</v>
      </c>
      <c r="M4" s="353">
        <v>7680</v>
      </c>
      <c r="O4" s="125"/>
      <c r="Q4" s="100"/>
      <c r="R4" s="93"/>
      <c r="W4" s="88"/>
      <c r="X4" s="89"/>
      <c r="Z4" s="53"/>
      <c r="AA4" s="53"/>
      <c r="AB4" s="94"/>
      <c r="AC4" s="53"/>
      <c r="AD4" s="53"/>
      <c r="AE4" s="53"/>
      <c r="AF4" s="54"/>
      <c r="AG4" s="53"/>
      <c r="AH4" s="90"/>
      <c r="AI4" s="91"/>
      <c r="AJ4" s="51"/>
      <c r="AK4" s="95"/>
    </row>
    <row r="5" spans="1:42" ht="15" customHeight="1" x14ac:dyDescent="0.25">
      <c r="A5" s="326">
        <f>+A4+1</f>
        <v>2</v>
      </c>
      <c r="B5" s="350" t="s">
        <v>296</v>
      </c>
      <c r="C5" s="350"/>
      <c r="D5" s="350" t="s">
        <v>326</v>
      </c>
      <c r="E5" s="350" t="s">
        <v>23</v>
      </c>
      <c r="F5" s="350">
        <v>7</v>
      </c>
      <c r="G5" s="350" t="s">
        <v>194</v>
      </c>
      <c r="H5" s="351">
        <v>43405</v>
      </c>
      <c r="I5" s="351">
        <v>43408</v>
      </c>
      <c r="J5" s="352">
        <f t="shared" si="0"/>
        <v>3</v>
      </c>
      <c r="K5" s="350" t="s">
        <v>333</v>
      </c>
      <c r="L5" s="350">
        <v>3132434084</v>
      </c>
      <c r="M5" s="353">
        <v>2620</v>
      </c>
      <c r="O5" s="301"/>
      <c r="Q5" s="100"/>
      <c r="R5" s="86"/>
      <c r="W5" s="88"/>
      <c r="X5" s="89"/>
      <c r="Z5" s="53"/>
      <c r="AA5" s="53"/>
      <c r="AB5" s="53"/>
      <c r="AC5" s="53"/>
      <c r="AD5" s="53"/>
      <c r="AE5" s="53"/>
      <c r="AF5" s="54"/>
      <c r="AG5" s="53"/>
      <c r="AH5" s="90"/>
      <c r="AI5" s="91"/>
      <c r="AJ5" s="51"/>
      <c r="AK5" s="92"/>
    </row>
    <row r="6" spans="1:42" ht="15" customHeight="1" x14ac:dyDescent="0.25">
      <c r="A6" s="326">
        <f t="shared" ref="A6:A40" si="1">+A5+1</f>
        <v>3</v>
      </c>
      <c r="B6" s="350" t="s">
        <v>297</v>
      </c>
      <c r="C6" s="350"/>
      <c r="D6" s="350" t="s">
        <v>185</v>
      </c>
      <c r="E6" s="350" t="s">
        <v>24</v>
      </c>
      <c r="F6" s="350">
        <v>37</v>
      </c>
      <c r="G6" s="350" t="s">
        <v>194</v>
      </c>
      <c r="H6" s="351">
        <v>43403</v>
      </c>
      <c r="I6" s="351">
        <v>43406</v>
      </c>
      <c r="J6" s="352">
        <f t="shared" si="0"/>
        <v>3</v>
      </c>
      <c r="K6" s="350" t="s">
        <v>236</v>
      </c>
      <c r="L6" s="350">
        <v>3448889896</v>
      </c>
      <c r="M6" s="353">
        <v>10440</v>
      </c>
      <c r="O6" s="125"/>
      <c r="Q6" s="100"/>
      <c r="R6" s="86"/>
      <c r="W6" s="88"/>
      <c r="X6" s="89"/>
      <c r="Z6" s="53"/>
      <c r="AA6" s="53"/>
      <c r="AB6" s="53"/>
      <c r="AC6" s="53"/>
      <c r="AD6" s="53"/>
      <c r="AE6" s="53"/>
      <c r="AF6" s="54"/>
      <c r="AG6" s="53"/>
      <c r="AH6" s="90"/>
      <c r="AI6" s="91"/>
      <c r="AJ6" s="51"/>
      <c r="AK6" s="92"/>
    </row>
    <row r="7" spans="1:42" ht="15" customHeight="1" x14ac:dyDescent="0.25">
      <c r="A7" s="326">
        <f t="shared" si="1"/>
        <v>4</v>
      </c>
      <c r="B7" s="350" t="s">
        <v>298</v>
      </c>
      <c r="C7" s="350" t="s">
        <v>211</v>
      </c>
      <c r="D7" s="286"/>
      <c r="E7" s="350" t="s">
        <v>23</v>
      </c>
      <c r="F7" s="350">
        <v>46</v>
      </c>
      <c r="G7" s="350" t="s">
        <v>194</v>
      </c>
      <c r="H7" s="351">
        <v>43398</v>
      </c>
      <c r="I7" s="351">
        <v>43407</v>
      </c>
      <c r="J7" s="352">
        <f t="shared" ref="J7" si="2">I7-H7</f>
        <v>9</v>
      </c>
      <c r="K7" s="350" t="s">
        <v>251</v>
      </c>
      <c r="L7" s="350">
        <v>3555365808</v>
      </c>
      <c r="M7" s="353">
        <v>25000</v>
      </c>
      <c r="N7" s="267"/>
      <c r="Q7" s="100"/>
      <c r="R7" s="86"/>
      <c r="W7" s="88"/>
      <c r="X7" s="89"/>
      <c r="Z7" s="53"/>
      <c r="AA7" s="53"/>
      <c r="AB7" s="53"/>
      <c r="AC7" s="53"/>
      <c r="AD7" s="53"/>
      <c r="AE7" s="53"/>
      <c r="AF7" s="54"/>
      <c r="AG7" s="53"/>
      <c r="AH7" s="90"/>
      <c r="AI7" s="91"/>
      <c r="AJ7" s="51"/>
      <c r="AK7" s="92"/>
      <c r="AO7" s="96"/>
      <c r="AP7" s="97"/>
    </row>
    <row r="8" spans="1:42" ht="15" customHeight="1" x14ac:dyDescent="0.25">
      <c r="A8" s="326">
        <f t="shared" si="1"/>
        <v>5</v>
      </c>
      <c r="B8" s="350" t="s">
        <v>299</v>
      </c>
      <c r="C8" s="350" t="s">
        <v>249</v>
      </c>
      <c r="D8" s="299"/>
      <c r="E8" s="350" t="s">
        <v>24</v>
      </c>
      <c r="F8" s="350">
        <v>46</v>
      </c>
      <c r="G8" s="350" t="s">
        <v>194</v>
      </c>
      <c r="H8" s="351">
        <v>43408</v>
      </c>
      <c r="I8" s="351">
        <v>43412</v>
      </c>
      <c r="J8" s="352">
        <f t="shared" si="0"/>
        <v>4</v>
      </c>
      <c r="K8" s="350" t="s">
        <v>333</v>
      </c>
      <c r="L8" s="350">
        <v>3555200662</v>
      </c>
      <c r="M8" s="353">
        <v>4438</v>
      </c>
      <c r="N8" s="267"/>
      <c r="Q8" s="100"/>
      <c r="R8" s="86"/>
      <c r="W8" s="88"/>
      <c r="X8" s="89"/>
      <c r="Z8" s="53"/>
      <c r="AA8" s="53"/>
      <c r="AB8" s="53"/>
      <c r="AC8" s="53"/>
      <c r="AD8" s="53"/>
      <c r="AE8" s="53"/>
      <c r="AF8" s="54"/>
      <c r="AG8" s="53"/>
      <c r="AH8" s="90"/>
      <c r="AI8" s="91"/>
      <c r="AJ8" s="51"/>
      <c r="AK8" s="98"/>
      <c r="AO8" s="96"/>
      <c r="AP8" s="97"/>
    </row>
    <row r="9" spans="1:42" ht="18" customHeight="1" x14ac:dyDescent="0.25">
      <c r="A9" s="326">
        <f t="shared" si="1"/>
        <v>6</v>
      </c>
      <c r="B9" s="350" t="s">
        <v>300</v>
      </c>
      <c r="C9" s="350"/>
      <c r="D9" s="350" t="s">
        <v>289</v>
      </c>
      <c r="E9" s="350" t="s">
        <v>24</v>
      </c>
      <c r="F9" s="350">
        <v>12</v>
      </c>
      <c r="G9" s="350" t="s">
        <v>194</v>
      </c>
      <c r="H9" s="351">
        <v>43407</v>
      </c>
      <c r="I9" s="351">
        <v>43412</v>
      </c>
      <c r="J9" s="352">
        <f t="shared" si="0"/>
        <v>5</v>
      </c>
      <c r="K9" s="350" t="s">
        <v>334</v>
      </c>
      <c r="L9" s="350">
        <v>3555634694</v>
      </c>
      <c r="M9" s="353">
        <v>19925</v>
      </c>
      <c r="N9" s="267"/>
      <c r="Q9" s="100"/>
      <c r="R9" s="86"/>
      <c r="W9" s="99"/>
      <c r="X9" s="100"/>
      <c r="Z9" s="101"/>
      <c r="AA9" s="101"/>
      <c r="AB9" s="101"/>
      <c r="AC9" s="101"/>
      <c r="AD9" s="102"/>
      <c r="AE9" s="101"/>
      <c r="AF9" s="101"/>
      <c r="AG9" s="101"/>
      <c r="AH9" s="52"/>
      <c r="AI9" s="101"/>
      <c r="AJ9" s="102"/>
      <c r="AK9" s="103"/>
      <c r="AN9" s="96"/>
      <c r="AO9" s="96"/>
      <c r="AP9" s="97"/>
    </row>
    <row r="10" spans="1:42" ht="15" customHeight="1" x14ac:dyDescent="0.25">
      <c r="A10" s="326">
        <f t="shared" si="1"/>
        <v>7</v>
      </c>
      <c r="B10" s="350" t="s">
        <v>301</v>
      </c>
      <c r="C10" s="350"/>
      <c r="D10" s="354" t="s">
        <v>235</v>
      </c>
      <c r="E10" s="350" t="s">
        <v>23</v>
      </c>
      <c r="F10" s="350">
        <v>68</v>
      </c>
      <c r="G10" s="350" t="s">
        <v>194</v>
      </c>
      <c r="H10" s="351">
        <v>43409</v>
      </c>
      <c r="I10" s="351">
        <v>43417</v>
      </c>
      <c r="J10" s="352">
        <f t="shared" si="0"/>
        <v>8</v>
      </c>
      <c r="K10" s="350"/>
      <c r="L10" s="350" t="s">
        <v>343</v>
      </c>
      <c r="M10" s="353">
        <v>13475</v>
      </c>
      <c r="N10" s="267"/>
      <c r="Q10" s="100"/>
      <c r="R10" s="86"/>
      <c r="W10" s="99"/>
      <c r="X10" s="100"/>
      <c r="Z10" s="101"/>
      <c r="AA10" s="101"/>
      <c r="AB10" s="101"/>
      <c r="AC10" s="101"/>
      <c r="AD10" s="101"/>
      <c r="AE10" s="101"/>
      <c r="AF10" s="101"/>
      <c r="AG10" s="101"/>
      <c r="AH10" s="52"/>
      <c r="AI10" s="101"/>
      <c r="AJ10" s="102"/>
      <c r="AK10" s="104"/>
      <c r="AN10" s="96"/>
      <c r="AO10" s="96"/>
      <c r="AP10" s="97"/>
    </row>
    <row r="11" spans="1:42" ht="15" customHeight="1" x14ac:dyDescent="0.25">
      <c r="A11" s="326">
        <f t="shared" si="1"/>
        <v>8</v>
      </c>
      <c r="B11" s="350" t="s">
        <v>267</v>
      </c>
      <c r="C11" s="350"/>
      <c r="D11" s="350" t="s">
        <v>177</v>
      </c>
      <c r="E11" s="350" t="s">
        <v>24</v>
      </c>
      <c r="F11" s="350">
        <v>18</v>
      </c>
      <c r="G11" s="350" t="s">
        <v>194</v>
      </c>
      <c r="H11" s="351">
        <v>43412</v>
      </c>
      <c r="I11" s="351">
        <v>43415</v>
      </c>
      <c r="J11" s="352">
        <f t="shared" si="0"/>
        <v>3</v>
      </c>
      <c r="K11" s="350" t="s">
        <v>192</v>
      </c>
      <c r="L11" s="350"/>
      <c r="M11" s="353">
        <v>9923</v>
      </c>
      <c r="N11" s="267"/>
      <c r="Q11" s="100"/>
      <c r="R11" s="86"/>
      <c r="W11" s="99"/>
      <c r="X11" s="100"/>
      <c r="Z11" s="101"/>
      <c r="AA11" s="101"/>
      <c r="AB11" s="101"/>
      <c r="AC11" s="101"/>
      <c r="AD11" s="101"/>
      <c r="AE11" s="101"/>
      <c r="AF11" s="101"/>
      <c r="AG11" s="101"/>
      <c r="AH11" s="52"/>
      <c r="AI11" s="101"/>
      <c r="AJ11" s="52"/>
      <c r="AK11" s="103"/>
      <c r="AN11" s="96"/>
      <c r="AO11" s="96"/>
      <c r="AP11" s="97"/>
    </row>
    <row r="12" spans="1:42" ht="15" customHeight="1" x14ac:dyDescent="0.25">
      <c r="A12" s="326">
        <f t="shared" si="1"/>
        <v>9</v>
      </c>
      <c r="B12" s="350" t="s">
        <v>302</v>
      </c>
      <c r="C12" s="350" t="s">
        <v>327</v>
      </c>
      <c r="D12" s="299"/>
      <c r="E12" s="350" t="s">
        <v>24</v>
      </c>
      <c r="F12" s="350">
        <v>80</v>
      </c>
      <c r="G12" s="350" t="s">
        <v>194</v>
      </c>
      <c r="H12" s="351">
        <v>43410</v>
      </c>
      <c r="I12" s="351">
        <v>43414</v>
      </c>
      <c r="J12" s="352">
        <f t="shared" si="0"/>
        <v>4</v>
      </c>
      <c r="K12" s="350" t="s">
        <v>335</v>
      </c>
      <c r="L12" s="350">
        <v>3213477341</v>
      </c>
      <c r="M12" s="353">
        <v>15824</v>
      </c>
      <c r="N12" s="267"/>
      <c r="Q12" s="100"/>
      <c r="R12" s="86"/>
      <c r="W12" s="99"/>
      <c r="X12" s="100"/>
      <c r="Z12" s="101"/>
      <c r="AA12" s="101"/>
      <c r="AB12" s="101"/>
      <c r="AC12" s="101"/>
      <c r="AD12" s="101"/>
      <c r="AE12" s="101"/>
      <c r="AF12" s="101"/>
      <c r="AG12" s="101"/>
      <c r="AH12" s="52"/>
      <c r="AI12" s="101"/>
      <c r="AJ12" s="52"/>
      <c r="AK12" s="105"/>
      <c r="AN12" s="96"/>
      <c r="AO12" s="96"/>
      <c r="AP12" s="97"/>
    </row>
    <row r="13" spans="1:42" ht="15" customHeight="1" x14ac:dyDescent="0.25">
      <c r="A13" s="326">
        <f t="shared" si="1"/>
        <v>10</v>
      </c>
      <c r="B13" s="350" t="s">
        <v>303</v>
      </c>
      <c r="C13" s="350"/>
      <c r="D13" s="350" t="s">
        <v>185</v>
      </c>
      <c r="E13" s="350" t="s">
        <v>24</v>
      </c>
      <c r="F13" s="350">
        <v>36</v>
      </c>
      <c r="G13" s="350" t="s">
        <v>194</v>
      </c>
      <c r="H13" s="351">
        <v>43412</v>
      </c>
      <c r="I13" s="351">
        <v>43415</v>
      </c>
      <c r="J13" s="352">
        <f t="shared" si="0"/>
        <v>3</v>
      </c>
      <c r="K13" s="350" t="s">
        <v>336</v>
      </c>
      <c r="L13" s="350">
        <v>3554184280</v>
      </c>
      <c r="M13" s="353">
        <v>11526</v>
      </c>
      <c r="N13" s="267"/>
      <c r="Q13" s="100"/>
      <c r="R13" s="86"/>
      <c r="W13" s="99"/>
      <c r="X13" s="100"/>
      <c r="Z13" s="101"/>
      <c r="AA13" s="101"/>
      <c r="AB13" s="101"/>
      <c r="AC13" s="101"/>
      <c r="AD13" s="101"/>
      <c r="AE13" s="101"/>
      <c r="AF13" s="101"/>
      <c r="AG13" s="101"/>
      <c r="AH13" s="52"/>
      <c r="AI13" s="101"/>
      <c r="AJ13" s="52"/>
      <c r="AK13" s="105"/>
      <c r="AN13" s="96"/>
      <c r="AO13" s="96"/>
      <c r="AP13" s="97"/>
    </row>
    <row r="14" spans="1:42" ht="15" customHeight="1" x14ac:dyDescent="0.25">
      <c r="A14" s="326">
        <f t="shared" si="1"/>
        <v>11</v>
      </c>
      <c r="B14" s="350" t="s">
        <v>304</v>
      </c>
      <c r="C14" s="350"/>
      <c r="D14" s="350" t="s">
        <v>177</v>
      </c>
      <c r="E14" s="350" t="s">
        <v>24</v>
      </c>
      <c r="F14" s="350">
        <v>22</v>
      </c>
      <c r="G14" s="350" t="s">
        <v>194</v>
      </c>
      <c r="H14" s="351">
        <v>43412</v>
      </c>
      <c r="I14" s="351">
        <v>43415</v>
      </c>
      <c r="J14" s="352">
        <f t="shared" si="0"/>
        <v>3</v>
      </c>
      <c r="K14" s="350"/>
      <c r="L14" s="350" t="s">
        <v>344</v>
      </c>
      <c r="M14" s="353">
        <v>10836</v>
      </c>
      <c r="N14" s="267"/>
      <c r="Q14" s="100"/>
      <c r="R14" s="86"/>
      <c r="W14" s="99"/>
      <c r="X14" s="100"/>
      <c r="Z14" s="101"/>
      <c r="AA14" s="101"/>
      <c r="AB14" s="101"/>
      <c r="AC14" s="101"/>
      <c r="AD14" s="102"/>
      <c r="AE14" s="101"/>
      <c r="AF14" s="101"/>
      <c r="AG14" s="101"/>
      <c r="AH14" s="52"/>
      <c r="AI14" s="101"/>
      <c r="AJ14" s="52"/>
      <c r="AK14" s="86"/>
      <c r="AN14" s="96"/>
      <c r="AO14" s="96"/>
      <c r="AP14" s="97"/>
    </row>
    <row r="15" spans="1:42" ht="15" customHeight="1" x14ac:dyDescent="0.25">
      <c r="A15" s="326">
        <f t="shared" si="1"/>
        <v>12</v>
      </c>
      <c r="B15" s="350" t="s">
        <v>305</v>
      </c>
      <c r="C15" s="354" t="s">
        <v>200</v>
      </c>
      <c r="D15" s="299"/>
      <c r="E15" s="350" t="s">
        <v>24</v>
      </c>
      <c r="F15" s="350">
        <v>46</v>
      </c>
      <c r="G15" s="350" t="s">
        <v>194</v>
      </c>
      <c r="H15" s="351">
        <v>43413</v>
      </c>
      <c r="I15" s="351">
        <v>43416</v>
      </c>
      <c r="J15" s="352">
        <f t="shared" si="0"/>
        <v>3</v>
      </c>
      <c r="K15" s="350"/>
      <c r="L15" s="350" t="s">
        <v>345</v>
      </c>
      <c r="M15" s="353">
        <v>4068</v>
      </c>
      <c r="N15" s="267"/>
      <c r="Q15" s="100"/>
      <c r="R15" s="86"/>
      <c r="W15" s="99"/>
      <c r="X15" s="100"/>
      <c r="Z15" s="101"/>
      <c r="AA15" s="101"/>
      <c r="AB15" s="101"/>
      <c r="AC15" s="101"/>
      <c r="AD15" s="101"/>
      <c r="AE15" s="101"/>
      <c r="AF15" s="101"/>
      <c r="AG15" s="101"/>
      <c r="AH15" s="52"/>
      <c r="AI15" s="101"/>
      <c r="AJ15" s="52"/>
      <c r="AK15" s="104"/>
      <c r="AN15" s="96"/>
      <c r="AO15" s="96"/>
      <c r="AP15" s="97"/>
    </row>
    <row r="16" spans="1:42" ht="15" customHeight="1" x14ac:dyDescent="0.25">
      <c r="A16" s="326">
        <f t="shared" si="1"/>
        <v>13</v>
      </c>
      <c r="B16" s="350" t="s">
        <v>297</v>
      </c>
      <c r="C16" s="350"/>
      <c r="D16" s="354" t="s">
        <v>235</v>
      </c>
      <c r="E16" s="350" t="s">
        <v>24</v>
      </c>
      <c r="F16" s="350">
        <v>36</v>
      </c>
      <c r="G16" s="350" t="s">
        <v>194</v>
      </c>
      <c r="H16" s="351">
        <v>43417</v>
      </c>
      <c r="I16" s="351">
        <v>43418</v>
      </c>
      <c r="J16" s="352">
        <f t="shared" si="0"/>
        <v>1</v>
      </c>
      <c r="K16" s="350" t="s">
        <v>337</v>
      </c>
      <c r="L16" s="350">
        <v>3448889895</v>
      </c>
      <c r="M16" s="353">
        <v>2848</v>
      </c>
      <c r="N16" s="267"/>
      <c r="Q16" s="146"/>
      <c r="R16" s="86"/>
      <c r="W16" s="99"/>
      <c r="X16" s="91"/>
      <c r="Z16" s="101"/>
      <c r="AA16" s="101"/>
      <c r="AB16" s="101"/>
      <c r="AC16" s="101"/>
      <c r="AD16" s="101"/>
      <c r="AE16" s="101"/>
      <c r="AF16" s="101"/>
      <c r="AG16" s="101"/>
      <c r="AH16" s="52"/>
      <c r="AI16" s="101"/>
      <c r="AJ16" s="52"/>
      <c r="AK16" s="104"/>
      <c r="AN16" s="96"/>
      <c r="AO16" s="96"/>
      <c r="AP16" s="97"/>
    </row>
    <row r="17" spans="1:42" ht="15" customHeight="1" x14ac:dyDescent="0.25">
      <c r="A17" s="326">
        <f t="shared" si="1"/>
        <v>14</v>
      </c>
      <c r="B17" s="350" t="s">
        <v>248</v>
      </c>
      <c r="C17" s="350" t="s">
        <v>207</v>
      </c>
      <c r="D17" s="299"/>
      <c r="E17" s="350" t="s">
        <v>24</v>
      </c>
      <c r="F17" s="350">
        <v>76</v>
      </c>
      <c r="G17" s="350" t="s">
        <v>194</v>
      </c>
      <c r="H17" s="351">
        <v>43412</v>
      </c>
      <c r="I17" s="351">
        <v>43418</v>
      </c>
      <c r="J17" s="352">
        <f t="shared" si="0"/>
        <v>6</v>
      </c>
      <c r="K17" s="350" t="s">
        <v>335</v>
      </c>
      <c r="L17" s="350">
        <v>3555320576</v>
      </c>
      <c r="M17" s="353">
        <v>9910</v>
      </c>
      <c r="N17" s="267"/>
      <c r="Q17" s="100"/>
      <c r="R17" s="86"/>
      <c r="W17" s="99"/>
      <c r="X17" s="91"/>
      <c r="Z17" s="101"/>
      <c r="AA17" s="101"/>
      <c r="AB17" s="101"/>
      <c r="AC17" s="101"/>
      <c r="AD17" s="101"/>
      <c r="AE17" s="101"/>
      <c r="AF17" s="101"/>
      <c r="AG17" s="101"/>
      <c r="AH17" s="52"/>
      <c r="AI17" s="101"/>
      <c r="AJ17" s="52"/>
      <c r="AK17" s="106"/>
      <c r="AN17" s="107"/>
      <c r="AO17" s="97"/>
      <c r="AP17" s="97"/>
    </row>
    <row r="18" spans="1:42" ht="15" customHeight="1" x14ac:dyDescent="0.25">
      <c r="A18" s="326">
        <f t="shared" si="1"/>
        <v>15</v>
      </c>
      <c r="B18" s="350" t="s">
        <v>306</v>
      </c>
      <c r="C18" s="350"/>
      <c r="D18" s="354" t="s">
        <v>328</v>
      </c>
      <c r="E18" s="355" t="s">
        <v>23</v>
      </c>
      <c r="F18" s="350">
        <v>51</v>
      </c>
      <c r="G18" s="350" t="s">
        <v>194</v>
      </c>
      <c r="H18" s="351">
        <v>43412</v>
      </c>
      <c r="I18" s="351">
        <v>43418</v>
      </c>
      <c r="J18" s="352">
        <f t="shared" si="0"/>
        <v>6</v>
      </c>
      <c r="K18" s="350" t="s">
        <v>338</v>
      </c>
      <c r="L18" s="350">
        <v>3555279098</v>
      </c>
      <c r="M18" s="353">
        <v>21518</v>
      </c>
      <c r="N18" s="267"/>
      <c r="Q18" s="100"/>
      <c r="R18" s="86"/>
      <c r="W18" s="99"/>
      <c r="X18" s="108"/>
      <c r="Z18" s="102"/>
      <c r="AA18" s="102"/>
      <c r="AB18" s="102"/>
      <c r="AC18" s="102"/>
      <c r="AD18" s="102"/>
      <c r="AE18" s="102"/>
      <c r="AF18" s="102"/>
      <c r="AG18" s="102"/>
      <c r="AH18" s="52"/>
      <c r="AI18" s="102"/>
      <c r="AJ18" s="52"/>
      <c r="AK18" s="86"/>
      <c r="AN18" s="107"/>
      <c r="AO18" s="97"/>
      <c r="AP18" s="97"/>
    </row>
    <row r="19" spans="1:42" ht="15" customHeight="1" x14ac:dyDescent="0.25">
      <c r="A19" s="326">
        <f t="shared" si="1"/>
        <v>16</v>
      </c>
      <c r="B19" s="350" t="s">
        <v>307</v>
      </c>
      <c r="C19" s="350"/>
      <c r="D19" s="350" t="s">
        <v>177</v>
      </c>
      <c r="E19" s="350" t="s">
        <v>24</v>
      </c>
      <c r="F19" s="350">
        <v>16</v>
      </c>
      <c r="G19" s="350" t="s">
        <v>194</v>
      </c>
      <c r="H19" s="351">
        <v>43412</v>
      </c>
      <c r="I19" s="351">
        <v>43415</v>
      </c>
      <c r="J19" s="352">
        <f t="shared" si="0"/>
        <v>3</v>
      </c>
      <c r="K19" s="350" t="s">
        <v>339</v>
      </c>
      <c r="L19" s="350">
        <v>3555690032</v>
      </c>
      <c r="M19" s="353">
        <v>12895</v>
      </c>
      <c r="N19" s="267"/>
      <c r="Q19" s="100"/>
      <c r="R19" s="86"/>
      <c r="W19" s="88"/>
      <c r="X19" s="89"/>
      <c r="Z19" s="53"/>
      <c r="AA19" s="53"/>
      <c r="AB19" s="53"/>
      <c r="AC19" s="53"/>
      <c r="AD19" s="53"/>
      <c r="AE19" s="53"/>
      <c r="AF19" s="53"/>
      <c r="AG19" s="53"/>
      <c r="AH19" s="90"/>
      <c r="AI19" s="91"/>
      <c r="AJ19" s="109"/>
      <c r="AK19" s="92"/>
      <c r="AN19" s="96"/>
      <c r="AO19" s="96"/>
      <c r="AP19" s="97"/>
    </row>
    <row r="20" spans="1:42" ht="15" customHeight="1" x14ac:dyDescent="0.25">
      <c r="A20" s="326">
        <f t="shared" si="1"/>
        <v>17</v>
      </c>
      <c r="B20" s="350" t="s">
        <v>308</v>
      </c>
      <c r="C20" s="350"/>
      <c r="D20" s="354" t="s">
        <v>268</v>
      </c>
      <c r="E20" s="356" t="s">
        <v>24</v>
      </c>
      <c r="F20" s="357">
        <v>60</v>
      </c>
      <c r="G20" s="350" t="s">
        <v>194</v>
      </c>
      <c r="H20" s="351">
        <v>43384</v>
      </c>
      <c r="I20" s="351">
        <v>43404</v>
      </c>
      <c r="J20" s="352">
        <f t="shared" si="0"/>
        <v>20</v>
      </c>
      <c r="K20" s="358" t="s">
        <v>340</v>
      </c>
      <c r="L20" s="350">
        <v>3555425375</v>
      </c>
      <c r="M20" s="359">
        <v>22679</v>
      </c>
      <c r="N20" s="267"/>
      <c r="Q20" s="146"/>
      <c r="R20" s="86"/>
      <c r="W20" s="88"/>
      <c r="X20" s="89"/>
      <c r="Z20" s="53"/>
      <c r="AA20" s="53"/>
      <c r="AB20" s="53"/>
      <c r="AC20" s="53"/>
      <c r="AD20" s="53"/>
      <c r="AE20" s="53"/>
      <c r="AF20" s="53"/>
      <c r="AG20" s="53"/>
      <c r="AH20" s="90"/>
      <c r="AI20" s="91"/>
      <c r="AJ20" s="109"/>
      <c r="AK20" s="86"/>
      <c r="AN20" s="96"/>
      <c r="AO20" s="96"/>
      <c r="AP20" s="97"/>
    </row>
    <row r="21" spans="1:42" ht="15" customHeight="1" x14ac:dyDescent="0.25">
      <c r="A21" s="326">
        <f t="shared" si="1"/>
        <v>18</v>
      </c>
      <c r="B21" s="350" t="s">
        <v>309</v>
      </c>
      <c r="C21" s="350"/>
      <c r="D21" s="354" t="s">
        <v>289</v>
      </c>
      <c r="E21" s="356" t="s">
        <v>24</v>
      </c>
      <c r="F21" s="357">
        <v>21</v>
      </c>
      <c r="G21" s="360" t="s">
        <v>194</v>
      </c>
      <c r="H21" s="361">
        <v>43409</v>
      </c>
      <c r="I21" s="361">
        <v>43421</v>
      </c>
      <c r="J21" s="352">
        <f t="shared" si="0"/>
        <v>12</v>
      </c>
      <c r="K21" s="358" t="s">
        <v>341</v>
      </c>
      <c r="L21" s="358"/>
      <c r="M21" s="353">
        <v>25000</v>
      </c>
      <c r="N21" s="267"/>
      <c r="Q21" s="146"/>
      <c r="R21" s="86"/>
      <c r="W21" s="99"/>
      <c r="X21" s="110"/>
      <c r="Z21" s="102"/>
      <c r="AA21" s="102"/>
      <c r="AB21" s="102"/>
      <c r="AC21" s="102"/>
      <c r="AD21" s="102"/>
      <c r="AE21" s="102"/>
      <c r="AF21" s="102"/>
      <c r="AG21" s="102"/>
      <c r="AH21" s="90"/>
      <c r="AI21" s="102"/>
      <c r="AJ21" s="109"/>
      <c r="AK21" s="105"/>
      <c r="AN21" s="96"/>
      <c r="AO21" s="96"/>
      <c r="AP21" s="97"/>
    </row>
    <row r="22" spans="1:42" ht="15" customHeight="1" x14ac:dyDescent="0.25">
      <c r="A22" s="326">
        <f t="shared" si="1"/>
        <v>19</v>
      </c>
      <c r="B22" s="350" t="s">
        <v>310</v>
      </c>
      <c r="C22" s="354" t="s">
        <v>249</v>
      </c>
      <c r="D22" s="299"/>
      <c r="E22" s="356" t="s">
        <v>24</v>
      </c>
      <c r="F22" s="357">
        <v>13</v>
      </c>
      <c r="G22" s="360" t="s">
        <v>194</v>
      </c>
      <c r="H22" s="361">
        <v>43418</v>
      </c>
      <c r="I22" s="361">
        <v>43421</v>
      </c>
      <c r="J22" s="352">
        <f t="shared" si="0"/>
        <v>3</v>
      </c>
      <c r="K22" s="358" t="s">
        <v>341</v>
      </c>
      <c r="L22" s="358">
        <v>3149795201</v>
      </c>
      <c r="M22" s="353">
        <v>3836</v>
      </c>
      <c r="N22" s="267"/>
      <c r="Q22" s="146"/>
      <c r="R22" s="86"/>
      <c r="W22" s="99"/>
      <c r="X22" s="110"/>
      <c r="Z22" s="102"/>
      <c r="AA22" s="102"/>
      <c r="AB22" s="102"/>
      <c r="AC22" s="102"/>
      <c r="AD22" s="102"/>
      <c r="AE22" s="102"/>
      <c r="AF22" s="102"/>
      <c r="AG22" s="102"/>
      <c r="AH22" s="90"/>
      <c r="AI22" s="102"/>
      <c r="AJ22" s="109"/>
      <c r="AK22" s="105"/>
      <c r="AN22" s="96"/>
      <c r="AO22" s="96"/>
      <c r="AP22" s="97"/>
    </row>
    <row r="23" spans="1:42" ht="15" customHeight="1" x14ac:dyDescent="0.25">
      <c r="A23" s="326">
        <f t="shared" si="1"/>
        <v>20</v>
      </c>
      <c r="B23" s="350" t="s">
        <v>311</v>
      </c>
      <c r="C23" s="350"/>
      <c r="D23" s="354" t="s">
        <v>235</v>
      </c>
      <c r="E23" s="356" t="s">
        <v>24</v>
      </c>
      <c r="F23" s="357">
        <v>36</v>
      </c>
      <c r="G23" s="360" t="s">
        <v>194</v>
      </c>
      <c r="H23" s="361">
        <v>43419</v>
      </c>
      <c r="I23" s="361">
        <v>43420</v>
      </c>
      <c r="J23" s="352">
        <f t="shared" si="0"/>
        <v>1</v>
      </c>
      <c r="K23" s="358" t="s">
        <v>193</v>
      </c>
      <c r="L23" s="358">
        <v>3555089938</v>
      </c>
      <c r="M23" s="353">
        <v>2162</v>
      </c>
      <c r="N23" s="267"/>
      <c r="Q23" s="146"/>
      <c r="R23" s="86"/>
      <c r="W23" s="99"/>
      <c r="X23" s="110"/>
      <c r="Z23" s="102"/>
      <c r="AA23" s="102"/>
      <c r="AB23" s="102"/>
      <c r="AC23" s="102"/>
      <c r="AD23" s="102"/>
      <c r="AE23" s="102"/>
      <c r="AF23" s="102"/>
      <c r="AG23" s="102"/>
      <c r="AH23" s="90"/>
      <c r="AI23" s="102"/>
      <c r="AJ23" s="109"/>
      <c r="AK23" s="111"/>
      <c r="AN23" s="96"/>
      <c r="AO23" s="96"/>
      <c r="AP23" s="97"/>
    </row>
    <row r="24" spans="1:42" ht="15" customHeight="1" x14ac:dyDescent="0.25">
      <c r="A24" s="326">
        <f t="shared" si="1"/>
        <v>21</v>
      </c>
      <c r="B24" s="350" t="s">
        <v>312</v>
      </c>
      <c r="C24" s="350"/>
      <c r="D24" s="354" t="s">
        <v>235</v>
      </c>
      <c r="E24" s="356" t="s">
        <v>23</v>
      </c>
      <c r="F24" s="357">
        <v>21</v>
      </c>
      <c r="G24" s="360" t="s">
        <v>194</v>
      </c>
      <c r="H24" s="361">
        <v>43414</v>
      </c>
      <c r="I24" s="361">
        <v>43424</v>
      </c>
      <c r="J24" s="352">
        <f t="shared" si="0"/>
        <v>10</v>
      </c>
      <c r="K24" s="358" t="s">
        <v>342</v>
      </c>
      <c r="L24" s="358">
        <v>3555762274</v>
      </c>
      <c r="M24" s="353">
        <v>12422</v>
      </c>
      <c r="N24" s="267"/>
      <c r="Q24" s="146"/>
      <c r="R24" s="86"/>
      <c r="W24" s="99"/>
      <c r="X24" s="110"/>
      <c r="Z24" s="102"/>
      <c r="AA24" s="102"/>
      <c r="AB24" s="102"/>
      <c r="AC24" s="102"/>
      <c r="AD24" s="102"/>
      <c r="AE24" s="102"/>
      <c r="AF24" s="102"/>
      <c r="AG24" s="102"/>
      <c r="AH24" s="90"/>
      <c r="AI24" s="102"/>
      <c r="AJ24" s="109"/>
      <c r="AK24" s="105"/>
      <c r="AN24" s="96"/>
      <c r="AO24" s="96"/>
      <c r="AP24" s="97"/>
    </row>
    <row r="25" spans="1:42" ht="15" customHeight="1" x14ac:dyDescent="0.25">
      <c r="A25" s="326">
        <f t="shared" si="1"/>
        <v>22</v>
      </c>
      <c r="B25" s="350" t="s">
        <v>313</v>
      </c>
      <c r="C25" s="350"/>
      <c r="D25" s="350" t="s">
        <v>177</v>
      </c>
      <c r="E25" s="356" t="s">
        <v>24</v>
      </c>
      <c r="F25" s="357">
        <v>38</v>
      </c>
      <c r="G25" s="354" t="s">
        <v>194</v>
      </c>
      <c r="H25" s="361">
        <v>43424</v>
      </c>
      <c r="I25" s="361">
        <v>43426</v>
      </c>
      <c r="J25" s="352">
        <f t="shared" si="0"/>
        <v>2</v>
      </c>
      <c r="K25" s="358" t="s">
        <v>213</v>
      </c>
      <c r="L25" s="362">
        <v>3555407001</v>
      </c>
      <c r="M25" s="353">
        <v>11943</v>
      </c>
      <c r="N25" s="267"/>
      <c r="Q25" s="146"/>
      <c r="R25" s="86"/>
      <c r="W25" s="99"/>
      <c r="X25" s="110"/>
      <c r="Z25" s="102"/>
      <c r="AA25" s="102"/>
      <c r="AB25" s="102"/>
      <c r="AC25" s="102"/>
      <c r="AD25" s="102"/>
      <c r="AE25" s="102"/>
      <c r="AF25" s="102"/>
      <c r="AG25" s="102"/>
      <c r="AH25" s="90"/>
      <c r="AI25" s="102"/>
      <c r="AJ25" s="109"/>
      <c r="AK25" s="104"/>
      <c r="AN25" s="96"/>
      <c r="AO25" s="96"/>
      <c r="AP25" s="97"/>
    </row>
    <row r="26" spans="1:42" ht="15" customHeight="1" x14ac:dyDescent="0.25">
      <c r="A26" s="326">
        <f t="shared" si="1"/>
        <v>23</v>
      </c>
      <c r="B26" s="350" t="s">
        <v>314</v>
      </c>
      <c r="C26" s="363" t="s">
        <v>250</v>
      </c>
      <c r="D26" s="329"/>
      <c r="E26" s="355" t="s">
        <v>23</v>
      </c>
      <c r="F26" s="364">
        <v>50</v>
      </c>
      <c r="G26" s="364" t="s">
        <v>332</v>
      </c>
      <c r="H26" s="365">
        <v>43402</v>
      </c>
      <c r="I26" s="366">
        <v>43406</v>
      </c>
      <c r="J26" s="352">
        <f t="shared" si="0"/>
        <v>4</v>
      </c>
      <c r="K26" s="367" t="s">
        <v>213</v>
      </c>
      <c r="L26" s="367">
        <v>3125933547</v>
      </c>
      <c r="M26" s="353">
        <v>10926</v>
      </c>
      <c r="N26" s="267"/>
      <c r="Q26" s="146"/>
      <c r="R26" s="86"/>
      <c r="W26" s="99"/>
      <c r="X26" s="110"/>
      <c r="Z26" s="102"/>
      <c r="AA26" s="102"/>
      <c r="AB26" s="102"/>
      <c r="AC26" s="102"/>
      <c r="AD26" s="102"/>
      <c r="AE26" s="102"/>
      <c r="AF26" s="102"/>
      <c r="AG26" s="102"/>
      <c r="AH26" s="90"/>
      <c r="AI26" s="102"/>
      <c r="AJ26" s="109"/>
      <c r="AK26" s="105"/>
      <c r="AN26" s="96"/>
      <c r="AO26" s="96"/>
      <c r="AP26" s="97"/>
    </row>
    <row r="27" spans="1:42" ht="15" customHeight="1" x14ac:dyDescent="0.25">
      <c r="A27" s="326">
        <f t="shared" si="1"/>
        <v>24</v>
      </c>
      <c r="B27" s="350" t="s">
        <v>315</v>
      </c>
      <c r="C27" s="350"/>
      <c r="D27" s="363" t="s">
        <v>185</v>
      </c>
      <c r="E27" s="364" t="s">
        <v>331</v>
      </c>
      <c r="F27" s="364">
        <v>22</v>
      </c>
      <c r="G27" s="364" t="s">
        <v>238</v>
      </c>
      <c r="H27" s="365">
        <v>43404</v>
      </c>
      <c r="I27" s="366">
        <v>43406</v>
      </c>
      <c r="J27" s="352">
        <f t="shared" si="0"/>
        <v>2</v>
      </c>
      <c r="K27" s="367" t="s">
        <v>212</v>
      </c>
      <c r="L27" s="367">
        <v>3555406549</v>
      </c>
      <c r="M27" s="353">
        <v>11203</v>
      </c>
      <c r="N27" s="267"/>
      <c r="Q27" s="146"/>
      <c r="R27" s="86"/>
      <c r="W27" s="99"/>
      <c r="X27" s="110"/>
      <c r="Z27" s="102"/>
      <c r="AA27" s="102"/>
      <c r="AB27" s="102"/>
      <c r="AC27" s="102"/>
      <c r="AD27" s="102"/>
      <c r="AE27" s="102"/>
      <c r="AF27" s="102"/>
      <c r="AG27" s="102"/>
      <c r="AH27" s="90"/>
      <c r="AI27" s="102"/>
      <c r="AJ27" s="109"/>
      <c r="AK27" s="103"/>
      <c r="AN27" s="96"/>
      <c r="AO27" s="96"/>
      <c r="AP27" s="97"/>
    </row>
    <row r="28" spans="1:42" ht="15" customHeight="1" x14ac:dyDescent="0.25">
      <c r="A28" s="326">
        <f t="shared" si="1"/>
        <v>25</v>
      </c>
      <c r="B28" s="350" t="s">
        <v>316</v>
      </c>
      <c r="C28" s="350"/>
      <c r="D28" s="368" t="s">
        <v>177</v>
      </c>
      <c r="E28" s="364" t="s">
        <v>331</v>
      </c>
      <c r="F28" s="364">
        <v>16</v>
      </c>
      <c r="G28" s="364" t="s">
        <v>238</v>
      </c>
      <c r="H28" s="365">
        <v>43404</v>
      </c>
      <c r="I28" s="366">
        <v>43408</v>
      </c>
      <c r="J28" s="352">
        <f t="shared" si="0"/>
        <v>4</v>
      </c>
      <c r="K28" s="367" t="s">
        <v>195</v>
      </c>
      <c r="L28" s="367">
        <v>3468115253</v>
      </c>
      <c r="M28" s="353">
        <v>11859</v>
      </c>
      <c r="N28" s="267"/>
      <c r="Q28" s="110"/>
      <c r="R28" s="86"/>
      <c r="W28" s="99"/>
      <c r="X28" s="110"/>
      <c r="Z28" s="102"/>
      <c r="AA28" s="102"/>
      <c r="AB28" s="102"/>
      <c r="AC28" s="102"/>
      <c r="AD28" s="102"/>
      <c r="AE28" s="102"/>
      <c r="AF28" s="102"/>
      <c r="AG28" s="102"/>
      <c r="AH28" s="90"/>
      <c r="AI28" s="102"/>
      <c r="AJ28" s="109"/>
      <c r="AK28" s="104"/>
      <c r="AN28" s="96"/>
      <c r="AO28" s="96"/>
      <c r="AP28" s="97"/>
    </row>
    <row r="29" spans="1:42" ht="15" customHeight="1" x14ac:dyDescent="0.25">
      <c r="A29" s="326">
        <f t="shared" si="1"/>
        <v>26</v>
      </c>
      <c r="B29" s="350" t="s">
        <v>317</v>
      </c>
      <c r="C29" s="350"/>
      <c r="D29" s="367" t="s">
        <v>288</v>
      </c>
      <c r="E29" s="355" t="s">
        <v>23</v>
      </c>
      <c r="F29" s="367">
        <v>13</v>
      </c>
      <c r="G29" s="367" t="s">
        <v>238</v>
      </c>
      <c r="H29" s="369">
        <v>43402</v>
      </c>
      <c r="I29" s="369">
        <v>43412</v>
      </c>
      <c r="J29" s="352">
        <f t="shared" si="0"/>
        <v>10</v>
      </c>
      <c r="K29" s="367" t="s">
        <v>195</v>
      </c>
      <c r="L29" s="367">
        <v>3155524407</v>
      </c>
      <c r="M29" s="353">
        <v>25000</v>
      </c>
      <c r="N29" s="267"/>
      <c r="Q29" s="127"/>
      <c r="R29" s="86"/>
      <c r="W29" s="99"/>
      <c r="X29" s="110"/>
      <c r="Z29" s="102"/>
      <c r="AA29" s="102"/>
      <c r="AB29" s="102"/>
      <c r="AC29" s="102"/>
      <c r="AD29" s="102"/>
      <c r="AE29" s="102"/>
      <c r="AF29" s="102"/>
      <c r="AG29" s="102"/>
      <c r="AH29" s="90"/>
      <c r="AI29" s="102"/>
      <c r="AJ29" s="109"/>
      <c r="AK29" s="105"/>
      <c r="AN29" s="96"/>
      <c r="AO29" s="96"/>
      <c r="AP29" s="97"/>
    </row>
    <row r="30" spans="1:42" ht="15" customHeight="1" x14ac:dyDescent="0.25">
      <c r="A30" s="326">
        <f t="shared" si="1"/>
        <v>27</v>
      </c>
      <c r="B30" s="350" t="s">
        <v>318</v>
      </c>
      <c r="C30" s="350"/>
      <c r="D30" s="367" t="s">
        <v>177</v>
      </c>
      <c r="E30" s="367" t="s">
        <v>24</v>
      </c>
      <c r="F30" s="367">
        <v>35</v>
      </c>
      <c r="G30" s="367" t="s">
        <v>238</v>
      </c>
      <c r="H30" s="369">
        <v>43409</v>
      </c>
      <c r="I30" s="369">
        <v>43411</v>
      </c>
      <c r="J30" s="352">
        <f t="shared" si="0"/>
        <v>2</v>
      </c>
      <c r="K30" s="367" t="s">
        <v>195</v>
      </c>
      <c r="L30" s="367">
        <v>3555252716</v>
      </c>
      <c r="M30" s="353">
        <v>4299</v>
      </c>
      <c r="N30" s="267"/>
      <c r="Q30" s="127"/>
      <c r="R30" s="86"/>
      <c r="W30" s="99"/>
      <c r="X30" s="110"/>
      <c r="Z30" s="102"/>
      <c r="AA30" s="102"/>
      <c r="AB30" s="102"/>
      <c r="AC30" s="102"/>
      <c r="AD30" s="102"/>
      <c r="AE30" s="102"/>
      <c r="AF30" s="102"/>
      <c r="AG30" s="102"/>
      <c r="AH30" s="90"/>
      <c r="AI30" s="102"/>
      <c r="AJ30" s="109"/>
      <c r="AK30" s="104"/>
    </row>
    <row r="31" spans="1:42" ht="15" customHeight="1" x14ac:dyDescent="0.25">
      <c r="A31" s="326">
        <f t="shared" si="1"/>
        <v>28</v>
      </c>
      <c r="B31" s="350" t="s">
        <v>319</v>
      </c>
      <c r="C31" s="350"/>
      <c r="D31" s="367" t="s">
        <v>177</v>
      </c>
      <c r="E31" s="367" t="s">
        <v>269</v>
      </c>
      <c r="F31" s="367">
        <v>45</v>
      </c>
      <c r="G31" s="367" t="s">
        <v>238</v>
      </c>
      <c r="H31" s="370">
        <v>43416</v>
      </c>
      <c r="I31" s="370">
        <v>43418</v>
      </c>
      <c r="J31" s="352">
        <f t="shared" si="0"/>
        <v>2</v>
      </c>
      <c r="K31" s="371" t="s">
        <v>271</v>
      </c>
      <c r="L31" s="371">
        <v>3179002712</v>
      </c>
      <c r="M31" s="372">
        <v>10799</v>
      </c>
      <c r="N31" s="267"/>
      <c r="Q31" s="127"/>
      <c r="R31" s="86"/>
      <c r="W31" s="99"/>
      <c r="X31" s="109"/>
      <c r="Z31" s="102"/>
      <c r="AA31" s="102"/>
      <c r="AB31" s="102"/>
      <c r="AC31" s="102"/>
      <c r="AD31" s="102"/>
      <c r="AE31" s="102"/>
      <c r="AF31" s="102"/>
      <c r="AG31" s="102"/>
      <c r="AH31" s="52"/>
      <c r="AI31" s="102"/>
      <c r="AJ31" s="52"/>
      <c r="AK31" s="93"/>
    </row>
    <row r="32" spans="1:42" ht="15" customHeight="1" x14ac:dyDescent="0.25">
      <c r="A32" s="326">
        <f t="shared" si="1"/>
        <v>29</v>
      </c>
      <c r="B32" s="350" t="s">
        <v>237</v>
      </c>
      <c r="C32" s="354" t="s">
        <v>329</v>
      </c>
      <c r="D32" s="299"/>
      <c r="E32" s="364" t="s">
        <v>24</v>
      </c>
      <c r="F32" s="373">
        <v>35</v>
      </c>
      <c r="G32" s="364" t="s">
        <v>332</v>
      </c>
      <c r="H32" s="374">
        <v>43418</v>
      </c>
      <c r="I32" s="374">
        <v>43421</v>
      </c>
      <c r="J32" s="352">
        <f t="shared" si="0"/>
        <v>3</v>
      </c>
      <c r="K32" s="371" t="s">
        <v>271</v>
      </c>
      <c r="L32" s="371">
        <v>3555477870</v>
      </c>
      <c r="M32" s="372">
        <v>6622</v>
      </c>
      <c r="N32" s="267"/>
      <c r="Q32" s="127"/>
      <c r="R32" s="86"/>
      <c r="W32" s="99"/>
      <c r="X32" s="108"/>
      <c r="Z32" s="102"/>
      <c r="AA32" s="102"/>
      <c r="AB32" s="102"/>
      <c r="AC32" s="102"/>
      <c r="AD32" s="102"/>
      <c r="AE32" s="102"/>
      <c r="AF32" s="102"/>
      <c r="AG32" s="102"/>
      <c r="AH32" s="52"/>
      <c r="AI32" s="108"/>
      <c r="AJ32" s="52"/>
      <c r="AK32" s="86"/>
    </row>
    <row r="33" spans="1:40" ht="15" customHeight="1" x14ac:dyDescent="0.25">
      <c r="A33" s="326">
        <f t="shared" si="1"/>
        <v>30</v>
      </c>
      <c r="B33" s="350" t="s">
        <v>320</v>
      </c>
      <c r="C33" s="364" t="s">
        <v>330</v>
      </c>
      <c r="D33" s="330"/>
      <c r="E33" s="355" t="s">
        <v>24</v>
      </c>
      <c r="F33" s="375">
        <v>20</v>
      </c>
      <c r="G33" s="364" t="s">
        <v>332</v>
      </c>
      <c r="H33" s="374">
        <v>43418</v>
      </c>
      <c r="I33" s="374">
        <v>43421</v>
      </c>
      <c r="J33" s="352">
        <f t="shared" si="0"/>
        <v>3</v>
      </c>
      <c r="K33" s="371" t="s">
        <v>192</v>
      </c>
      <c r="L33" s="371">
        <v>3129726652</v>
      </c>
      <c r="M33" s="372">
        <v>3464</v>
      </c>
      <c r="N33" s="267"/>
      <c r="Q33" s="127"/>
      <c r="R33" s="86"/>
      <c r="W33" s="99"/>
      <c r="X33" s="110"/>
      <c r="Z33" s="102"/>
      <c r="AA33" s="102"/>
      <c r="AB33" s="102"/>
      <c r="AC33" s="102"/>
      <c r="AD33" s="102"/>
      <c r="AE33" s="102"/>
      <c r="AF33" s="102"/>
      <c r="AG33" s="102"/>
      <c r="AH33" s="52"/>
      <c r="AI33" s="102"/>
      <c r="AJ33" s="52"/>
      <c r="AK33" s="104"/>
    </row>
    <row r="34" spans="1:40" ht="15" customHeight="1" x14ac:dyDescent="0.25">
      <c r="A34" s="326">
        <f t="shared" si="1"/>
        <v>31</v>
      </c>
      <c r="B34" s="350" t="s">
        <v>266</v>
      </c>
      <c r="C34" s="376" t="s">
        <v>240</v>
      </c>
      <c r="D34" s="328"/>
      <c r="E34" s="355" t="s">
        <v>23</v>
      </c>
      <c r="F34" s="377">
        <v>53</v>
      </c>
      <c r="G34" s="364" t="s">
        <v>332</v>
      </c>
      <c r="H34" s="374">
        <v>43420</v>
      </c>
      <c r="I34" s="374">
        <v>43424</v>
      </c>
      <c r="J34" s="352">
        <f t="shared" si="0"/>
        <v>4</v>
      </c>
      <c r="K34" s="364" t="s">
        <v>251</v>
      </c>
      <c r="L34" s="364">
        <v>3168807301</v>
      </c>
      <c r="M34" s="372">
        <v>4887</v>
      </c>
      <c r="N34" s="267"/>
      <c r="Q34" s="127"/>
      <c r="R34" s="86"/>
      <c r="W34" s="99"/>
      <c r="X34" s="110"/>
      <c r="Z34" s="102"/>
      <c r="AA34" s="102"/>
      <c r="AB34" s="102"/>
      <c r="AC34" s="102"/>
      <c r="AD34" s="102"/>
      <c r="AE34" s="102"/>
      <c r="AF34" s="102"/>
      <c r="AG34" s="102"/>
      <c r="AH34" s="52"/>
      <c r="AI34" s="102"/>
      <c r="AJ34" s="52"/>
      <c r="AK34" s="104"/>
    </row>
    <row r="35" spans="1:40" ht="15" customHeight="1" x14ac:dyDescent="0.25">
      <c r="A35" s="326">
        <f t="shared" si="1"/>
        <v>32</v>
      </c>
      <c r="B35" s="350" t="s">
        <v>321</v>
      </c>
      <c r="C35" s="350"/>
      <c r="D35" s="364" t="s">
        <v>177</v>
      </c>
      <c r="E35" s="355" t="s">
        <v>24</v>
      </c>
      <c r="F35" s="377">
        <v>18</v>
      </c>
      <c r="G35" s="364" t="s">
        <v>332</v>
      </c>
      <c r="H35" s="374">
        <v>43423</v>
      </c>
      <c r="I35" s="374">
        <v>43426</v>
      </c>
      <c r="J35" s="352">
        <f t="shared" si="0"/>
        <v>3</v>
      </c>
      <c r="K35" s="371" t="s">
        <v>212</v>
      </c>
      <c r="L35" s="371">
        <v>341051329</v>
      </c>
      <c r="M35" s="372">
        <v>12082</v>
      </c>
      <c r="N35" s="267"/>
      <c r="Q35" s="102"/>
      <c r="R35" s="86"/>
      <c r="W35" s="99"/>
      <c r="X35" s="110"/>
      <c r="Z35" s="102"/>
      <c r="AA35" s="102"/>
      <c r="AB35" s="102"/>
      <c r="AC35" s="102"/>
      <c r="AD35" s="102"/>
      <c r="AE35" s="102"/>
      <c r="AF35" s="102"/>
      <c r="AG35" s="102"/>
      <c r="AH35" s="52"/>
      <c r="AI35" s="102"/>
      <c r="AJ35" s="109"/>
      <c r="AK35" s="103"/>
    </row>
    <row r="36" spans="1:40" ht="15" customHeight="1" x14ac:dyDescent="0.25">
      <c r="A36" s="326">
        <f t="shared" si="1"/>
        <v>33</v>
      </c>
      <c r="B36" s="350" t="s">
        <v>322</v>
      </c>
      <c r="C36" s="350"/>
      <c r="D36" s="364" t="s">
        <v>235</v>
      </c>
      <c r="E36" s="355" t="s">
        <v>23</v>
      </c>
      <c r="F36" s="377">
        <v>16</v>
      </c>
      <c r="G36" s="364" t="s">
        <v>332</v>
      </c>
      <c r="H36" s="374">
        <v>43423</v>
      </c>
      <c r="I36" s="374">
        <v>43425</v>
      </c>
      <c r="J36" s="352">
        <f t="shared" si="0"/>
        <v>2</v>
      </c>
      <c r="K36" s="371" t="s">
        <v>212</v>
      </c>
      <c r="L36" s="371">
        <v>3475438704</v>
      </c>
      <c r="M36" s="372">
        <v>6340</v>
      </c>
      <c r="N36" s="267"/>
      <c r="Q36" s="102"/>
      <c r="R36" s="86"/>
      <c r="W36" s="99"/>
      <c r="X36" s="110"/>
      <c r="Z36" s="102"/>
      <c r="AA36" s="102"/>
      <c r="AB36" s="102"/>
      <c r="AC36" s="102"/>
      <c r="AD36" s="102"/>
      <c r="AE36" s="102"/>
      <c r="AF36" s="102"/>
      <c r="AG36" s="102"/>
      <c r="AH36" s="90"/>
      <c r="AI36" s="102"/>
      <c r="AJ36" s="109"/>
      <c r="AK36" s="104"/>
      <c r="AN36" s="112"/>
    </row>
    <row r="37" spans="1:40" ht="15" customHeight="1" x14ac:dyDescent="0.25">
      <c r="A37" s="326">
        <f t="shared" si="1"/>
        <v>34</v>
      </c>
      <c r="B37" s="350" t="s">
        <v>323</v>
      </c>
      <c r="C37" s="350"/>
      <c r="D37" s="364" t="s">
        <v>177</v>
      </c>
      <c r="E37" s="355" t="s">
        <v>23</v>
      </c>
      <c r="F37" s="377">
        <v>16</v>
      </c>
      <c r="G37" s="364" t="s">
        <v>332</v>
      </c>
      <c r="H37" s="374">
        <v>43428</v>
      </c>
      <c r="I37" s="374">
        <v>43433</v>
      </c>
      <c r="J37" s="352">
        <f t="shared" si="0"/>
        <v>5</v>
      </c>
      <c r="K37" s="371" t="s">
        <v>192</v>
      </c>
      <c r="L37" s="371">
        <v>3555632892</v>
      </c>
      <c r="M37" s="372">
        <v>17329</v>
      </c>
      <c r="N37" s="267"/>
      <c r="Q37" s="102"/>
      <c r="R37" s="86"/>
      <c r="W37" s="99"/>
      <c r="X37" s="110"/>
      <c r="Z37" s="102"/>
      <c r="AA37" s="102"/>
      <c r="AB37" s="102"/>
      <c r="AC37" s="102"/>
      <c r="AD37" s="102"/>
      <c r="AE37" s="102"/>
      <c r="AF37" s="102"/>
      <c r="AG37" s="102"/>
      <c r="AH37" s="90"/>
      <c r="AI37" s="102"/>
      <c r="AJ37" s="109"/>
      <c r="AK37" s="103"/>
      <c r="AN37" s="112"/>
    </row>
    <row r="38" spans="1:40" ht="15" customHeight="1" x14ac:dyDescent="0.25">
      <c r="A38" s="326">
        <f t="shared" si="1"/>
        <v>35</v>
      </c>
      <c r="B38" s="350" t="s">
        <v>324</v>
      </c>
      <c r="C38" s="364" t="s">
        <v>178</v>
      </c>
      <c r="D38" s="299"/>
      <c r="E38" s="355" t="s">
        <v>23</v>
      </c>
      <c r="F38" s="377">
        <v>9</v>
      </c>
      <c r="G38" s="364" t="s">
        <v>332</v>
      </c>
      <c r="H38" s="374">
        <v>43424</v>
      </c>
      <c r="I38" s="374">
        <v>43430</v>
      </c>
      <c r="J38" s="352">
        <f t="shared" si="0"/>
        <v>6</v>
      </c>
      <c r="K38" s="371" t="s">
        <v>192</v>
      </c>
      <c r="L38" s="371">
        <v>3555146352</v>
      </c>
      <c r="M38" s="372">
        <v>4489</v>
      </c>
      <c r="N38" s="267"/>
      <c r="Q38" s="102"/>
      <c r="R38" s="86"/>
      <c r="W38" s="99"/>
      <c r="X38" s="100"/>
      <c r="Z38" s="102"/>
      <c r="AA38" s="102"/>
      <c r="AB38" s="102"/>
      <c r="AC38" s="102"/>
      <c r="AD38" s="102"/>
      <c r="AE38" s="102"/>
      <c r="AF38" s="102"/>
      <c r="AG38" s="102"/>
      <c r="AH38" s="52"/>
      <c r="AI38" s="102"/>
      <c r="AJ38" s="102"/>
      <c r="AK38" s="86"/>
      <c r="AN38" s="112"/>
    </row>
    <row r="39" spans="1:40" ht="15" customHeight="1" x14ac:dyDescent="0.25">
      <c r="A39" s="326">
        <f t="shared" si="1"/>
        <v>36</v>
      </c>
      <c r="B39" s="350" t="s">
        <v>325</v>
      </c>
      <c r="C39" s="364" t="s">
        <v>250</v>
      </c>
      <c r="D39" s="305"/>
      <c r="E39" s="355" t="s">
        <v>23</v>
      </c>
      <c r="F39" s="375">
        <v>73</v>
      </c>
      <c r="G39" s="364" t="s">
        <v>332</v>
      </c>
      <c r="H39" s="374">
        <v>43428</v>
      </c>
      <c r="I39" s="374">
        <v>43432</v>
      </c>
      <c r="J39" s="352">
        <f t="shared" si="0"/>
        <v>4</v>
      </c>
      <c r="K39" s="350" t="s">
        <v>195</v>
      </c>
      <c r="L39" s="350">
        <v>3555629988</v>
      </c>
      <c r="M39" s="372">
        <v>6075</v>
      </c>
      <c r="N39" s="267"/>
      <c r="Q39" s="102"/>
      <c r="R39" s="86"/>
      <c r="W39" s="99"/>
      <c r="X39" s="100"/>
      <c r="Z39" s="101"/>
      <c r="AA39" s="101"/>
      <c r="AB39" s="101"/>
      <c r="AC39" s="101"/>
      <c r="AD39" s="101"/>
      <c r="AE39" s="101"/>
      <c r="AF39" s="101"/>
      <c r="AG39" s="101"/>
      <c r="AH39" s="52"/>
      <c r="AI39" s="101"/>
      <c r="AJ39" s="102"/>
      <c r="AK39" s="86"/>
      <c r="AN39" s="112"/>
    </row>
    <row r="40" spans="1:40" ht="15" customHeight="1" x14ac:dyDescent="0.25">
      <c r="A40" s="326">
        <f t="shared" si="1"/>
        <v>37</v>
      </c>
      <c r="B40" s="360" t="s">
        <v>346</v>
      </c>
      <c r="C40" s="350"/>
      <c r="D40" s="354" t="s">
        <v>347</v>
      </c>
      <c r="E40" s="327" t="s">
        <v>24</v>
      </c>
      <c r="F40" s="331">
        <v>39</v>
      </c>
      <c r="G40" s="360" t="s">
        <v>195</v>
      </c>
      <c r="H40" s="351">
        <v>43409</v>
      </c>
      <c r="I40" s="351">
        <v>43411</v>
      </c>
      <c r="J40" s="352">
        <f t="shared" si="0"/>
        <v>2</v>
      </c>
      <c r="K40" s="358" t="s">
        <v>252</v>
      </c>
      <c r="L40" s="358">
        <v>3177140691</v>
      </c>
      <c r="M40" s="378">
        <v>11551</v>
      </c>
      <c r="N40" s="267"/>
      <c r="Q40" s="102"/>
      <c r="R40" s="86"/>
      <c r="W40" s="99"/>
      <c r="X40" s="110"/>
      <c r="Z40" s="102"/>
      <c r="AA40" s="102"/>
      <c r="AB40" s="102"/>
      <c r="AC40" s="102"/>
      <c r="AD40" s="102"/>
      <c r="AE40" s="102"/>
      <c r="AF40" s="102"/>
      <c r="AG40" s="102"/>
      <c r="AH40" s="90"/>
      <c r="AI40" s="102"/>
      <c r="AJ40" s="109"/>
      <c r="AK40" s="105"/>
      <c r="AN40" s="113"/>
    </row>
    <row r="41" spans="1:40" ht="15" customHeight="1" x14ac:dyDescent="0.25">
      <c r="A41" s="333"/>
      <c r="B41" s="334"/>
      <c r="C41" s="335"/>
      <c r="D41" s="336"/>
      <c r="E41" s="337"/>
      <c r="F41" s="338"/>
      <c r="G41" s="336"/>
      <c r="H41" s="339"/>
      <c r="I41" s="339"/>
      <c r="J41" s="340">
        <f>SUM(J4:J40)</f>
        <v>172</v>
      </c>
      <c r="K41" s="336"/>
      <c r="L41" s="341"/>
      <c r="M41" s="342"/>
      <c r="N41" s="267"/>
      <c r="Q41" s="102"/>
      <c r="W41" s="99"/>
      <c r="X41" s="110"/>
      <c r="Z41" s="102"/>
      <c r="AA41" s="102"/>
      <c r="AB41" s="102"/>
      <c r="AC41" s="102"/>
      <c r="AD41" s="102"/>
      <c r="AE41" s="102"/>
      <c r="AF41" s="102"/>
      <c r="AG41" s="102"/>
      <c r="AH41" s="90"/>
      <c r="AI41" s="102"/>
      <c r="AJ41" s="109"/>
      <c r="AK41" s="105"/>
      <c r="AN41" s="113"/>
    </row>
    <row r="42" spans="1:40" ht="15" customHeight="1" x14ac:dyDescent="0.25">
      <c r="A42" s="333"/>
      <c r="B42" s="343"/>
      <c r="C42" s="344"/>
      <c r="D42" s="345"/>
      <c r="E42" s="337"/>
      <c r="F42" s="346"/>
      <c r="G42" s="336"/>
      <c r="H42" s="347"/>
      <c r="I42" s="347"/>
      <c r="J42" s="280"/>
      <c r="K42" s="336"/>
      <c r="L42" s="341"/>
      <c r="M42" s="342">
        <f>SUM(M4:M40)</f>
        <v>407893</v>
      </c>
      <c r="N42" s="267"/>
      <c r="Q42" s="102"/>
      <c r="R42" s="86"/>
      <c r="W42" s="99"/>
      <c r="X42" s="110"/>
      <c r="Z42" s="102"/>
      <c r="AA42" s="102"/>
      <c r="AB42" s="102"/>
      <c r="AC42" s="102"/>
      <c r="AD42" s="102"/>
      <c r="AE42" s="102"/>
      <c r="AF42" s="102"/>
      <c r="AG42" s="102"/>
      <c r="AH42" s="90"/>
      <c r="AI42" s="102"/>
      <c r="AJ42" s="109"/>
      <c r="AK42" s="111"/>
      <c r="AN42" s="113"/>
    </row>
    <row r="43" spans="1:40" ht="15" customHeight="1" x14ac:dyDescent="0.25">
      <c r="A43" s="333"/>
      <c r="B43" s="565" t="s">
        <v>348</v>
      </c>
      <c r="C43" s="565"/>
      <c r="D43" s="565"/>
      <c r="E43" s="337"/>
      <c r="F43" s="338"/>
      <c r="G43" s="336"/>
      <c r="H43" s="348"/>
      <c r="I43" s="348"/>
      <c r="J43" s="340"/>
      <c r="K43" s="336"/>
      <c r="L43" s="341"/>
      <c r="M43" s="342"/>
      <c r="N43" s="267"/>
      <c r="Q43" s="102"/>
      <c r="R43" s="86"/>
      <c r="W43" s="99"/>
      <c r="X43" s="110"/>
      <c r="Z43" s="102"/>
      <c r="AA43" s="102"/>
      <c r="AB43" s="102"/>
      <c r="AC43" s="102"/>
      <c r="AD43" s="102"/>
      <c r="AE43" s="102"/>
      <c r="AF43" s="102"/>
      <c r="AG43" s="102"/>
      <c r="AH43" s="90"/>
      <c r="AI43" s="102"/>
      <c r="AJ43" s="109"/>
      <c r="AK43" s="105"/>
      <c r="AN43" s="113"/>
    </row>
    <row r="44" spans="1:40" ht="25.5" x14ac:dyDescent="0.25">
      <c r="A44" s="404" t="s">
        <v>92</v>
      </c>
      <c r="B44" s="287" t="s">
        <v>148</v>
      </c>
      <c r="C44" s="287" t="s">
        <v>189</v>
      </c>
      <c r="D44" s="287" t="s">
        <v>188</v>
      </c>
      <c r="E44" s="405" t="s">
        <v>93</v>
      </c>
      <c r="F44" s="406" t="s">
        <v>94</v>
      </c>
      <c r="G44" s="405" t="s">
        <v>95</v>
      </c>
      <c r="H44" s="287" t="s">
        <v>169</v>
      </c>
      <c r="I44" s="287" t="s">
        <v>144</v>
      </c>
      <c r="J44" s="407" t="s">
        <v>145</v>
      </c>
      <c r="K44" s="288" t="s">
        <v>146</v>
      </c>
      <c r="L44" s="288" t="s">
        <v>147</v>
      </c>
      <c r="M44" s="408" t="s">
        <v>184</v>
      </c>
      <c r="N44" s="267"/>
      <c r="Q44" s="102"/>
      <c r="R44" s="86"/>
      <c r="W44" s="99"/>
      <c r="X44" s="110"/>
      <c r="Z44" s="102"/>
      <c r="AA44" s="102"/>
      <c r="AB44" s="102"/>
      <c r="AC44" s="102"/>
      <c r="AD44" s="102"/>
      <c r="AE44" s="102"/>
      <c r="AF44" s="102"/>
      <c r="AG44" s="102"/>
      <c r="AH44" s="90"/>
      <c r="AI44" s="102"/>
      <c r="AJ44" s="109"/>
      <c r="AK44" s="104"/>
      <c r="AN44" s="113"/>
    </row>
    <row r="45" spans="1:40" ht="15" x14ac:dyDescent="0.25">
      <c r="A45" s="288">
        <v>1</v>
      </c>
      <c r="B45" s="298" t="s">
        <v>349</v>
      </c>
      <c r="C45" s="55"/>
      <c r="D45" s="298" t="s">
        <v>185</v>
      </c>
      <c r="E45" s="298" t="s">
        <v>24</v>
      </c>
      <c r="F45" s="387">
        <v>25</v>
      </c>
      <c r="G45" s="298" t="s">
        <v>195</v>
      </c>
      <c r="H45" s="388">
        <v>43408</v>
      </c>
      <c r="I45" s="388">
        <v>43412</v>
      </c>
      <c r="J45" s="302">
        <f t="shared" ref="J45:J46" si="3">I45-H45</f>
        <v>4</v>
      </c>
      <c r="K45" s="298" t="s">
        <v>270</v>
      </c>
      <c r="L45" s="387">
        <v>3142132780</v>
      </c>
      <c r="M45" s="409">
        <v>24000</v>
      </c>
      <c r="N45" s="267"/>
      <c r="Q45" s="102"/>
      <c r="R45" s="86"/>
      <c r="W45" s="99"/>
      <c r="X45" s="110"/>
      <c r="Z45" s="102"/>
      <c r="AA45" s="102"/>
      <c r="AB45" s="102"/>
      <c r="AC45" s="102"/>
      <c r="AD45" s="102"/>
      <c r="AE45" s="102"/>
      <c r="AF45" s="102"/>
      <c r="AG45" s="102"/>
      <c r="AH45" s="90"/>
      <c r="AI45" s="102"/>
      <c r="AJ45" s="109"/>
      <c r="AK45" s="105"/>
      <c r="AN45" s="113"/>
    </row>
    <row r="46" spans="1:40" ht="15.75" x14ac:dyDescent="0.25">
      <c r="A46" s="288">
        <v>2</v>
      </c>
      <c r="B46" s="298" t="s">
        <v>350</v>
      </c>
      <c r="C46" s="389" t="s">
        <v>383</v>
      </c>
      <c r="D46" s="323"/>
      <c r="E46" s="298" t="s">
        <v>23</v>
      </c>
      <c r="F46" s="387">
        <v>6</v>
      </c>
      <c r="G46" s="298" t="s">
        <v>195</v>
      </c>
      <c r="H46" s="388">
        <v>43411</v>
      </c>
      <c r="I46" s="388">
        <v>43413</v>
      </c>
      <c r="J46" s="302">
        <f t="shared" si="3"/>
        <v>2</v>
      </c>
      <c r="K46" s="298" t="s">
        <v>396</v>
      </c>
      <c r="L46" s="387">
        <v>129335528</v>
      </c>
      <c r="M46" s="409">
        <v>11913</v>
      </c>
      <c r="N46" s="267"/>
      <c r="Q46" s="102"/>
      <c r="R46" s="86"/>
      <c r="W46" s="99"/>
      <c r="X46" s="110"/>
      <c r="Z46" s="102"/>
      <c r="AA46" s="102"/>
      <c r="AB46" s="102"/>
      <c r="AC46" s="102"/>
      <c r="AD46" s="102"/>
      <c r="AE46" s="102"/>
      <c r="AF46" s="102"/>
      <c r="AG46" s="102"/>
      <c r="AH46" s="90"/>
      <c r="AI46" s="102"/>
      <c r="AJ46" s="109"/>
      <c r="AK46" s="103"/>
    </row>
    <row r="47" spans="1:40" ht="15" x14ac:dyDescent="0.25">
      <c r="A47" s="288">
        <v>3</v>
      </c>
      <c r="B47" s="298" t="s">
        <v>351</v>
      </c>
      <c r="C47" s="55"/>
      <c r="D47" s="298" t="s">
        <v>177</v>
      </c>
      <c r="E47" s="298" t="s">
        <v>24</v>
      </c>
      <c r="F47" s="387">
        <v>20</v>
      </c>
      <c r="G47" s="298" t="s">
        <v>195</v>
      </c>
      <c r="H47" s="388">
        <v>43416</v>
      </c>
      <c r="I47" s="388">
        <v>43418</v>
      </c>
      <c r="J47" s="302">
        <f>I47-H47</f>
        <v>2</v>
      </c>
      <c r="K47" s="298" t="s">
        <v>397</v>
      </c>
      <c r="L47" s="298" t="s">
        <v>282</v>
      </c>
      <c r="M47" s="409">
        <v>14051</v>
      </c>
      <c r="N47" s="267"/>
      <c r="Q47" s="102"/>
      <c r="R47" s="86"/>
      <c r="W47" s="99"/>
      <c r="X47" s="110"/>
      <c r="Z47" s="102"/>
      <c r="AA47" s="102"/>
      <c r="AB47" s="102"/>
      <c r="AC47" s="102"/>
      <c r="AD47" s="102"/>
      <c r="AE47" s="102"/>
      <c r="AF47" s="102"/>
      <c r="AG47" s="102"/>
      <c r="AH47" s="90"/>
      <c r="AI47" s="102"/>
      <c r="AJ47" s="109"/>
      <c r="AK47" s="104"/>
    </row>
    <row r="48" spans="1:40" ht="15" x14ac:dyDescent="0.25">
      <c r="A48" s="288">
        <v>4</v>
      </c>
      <c r="B48" s="390" t="s">
        <v>352</v>
      </c>
      <c r="C48" s="390" t="s">
        <v>221</v>
      </c>
      <c r="D48" s="283"/>
      <c r="E48" s="390" t="s">
        <v>24</v>
      </c>
      <c r="F48" s="390">
        <v>72</v>
      </c>
      <c r="G48" s="390" t="s">
        <v>195</v>
      </c>
      <c r="H48" s="391">
        <v>43419</v>
      </c>
      <c r="I48" s="392">
        <v>43422</v>
      </c>
      <c r="J48" s="302">
        <f>I48-H48</f>
        <v>3</v>
      </c>
      <c r="K48" s="390" t="s">
        <v>426</v>
      </c>
      <c r="L48" s="390"/>
      <c r="M48" s="393">
        <v>19589</v>
      </c>
      <c r="N48" s="267"/>
      <c r="Q48" s="102"/>
      <c r="R48" s="86"/>
      <c r="W48" s="99"/>
      <c r="X48" s="110"/>
      <c r="Z48" s="102"/>
      <c r="AA48" s="102"/>
      <c r="AB48" s="102"/>
      <c r="AC48" s="102"/>
      <c r="AD48" s="102"/>
      <c r="AE48" s="102"/>
      <c r="AF48" s="102"/>
      <c r="AG48" s="102"/>
      <c r="AH48" s="90"/>
      <c r="AI48" s="102"/>
      <c r="AJ48" s="109"/>
      <c r="AK48" s="111"/>
    </row>
    <row r="49" spans="1:41" ht="15" x14ac:dyDescent="0.25">
      <c r="A49" s="288">
        <v>5</v>
      </c>
      <c r="B49" s="390" t="s">
        <v>353</v>
      </c>
      <c r="C49" s="390" t="s">
        <v>207</v>
      </c>
      <c r="D49" s="299"/>
      <c r="E49" s="390" t="s">
        <v>24</v>
      </c>
      <c r="F49" s="390">
        <v>44</v>
      </c>
      <c r="G49" s="390" t="s">
        <v>195</v>
      </c>
      <c r="H49" s="391">
        <v>43423</v>
      </c>
      <c r="I49" s="392">
        <v>43426</v>
      </c>
      <c r="J49" s="302">
        <f>I49-H49</f>
        <v>3</v>
      </c>
      <c r="K49" s="390" t="s">
        <v>255</v>
      </c>
      <c r="L49" s="390">
        <v>3555559595</v>
      </c>
      <c r="M49" s="393">
        <v>28611</v>
      </c>
      <c r="N49" s="267"/>
      <c r="Q49" s="102"/>
      <c r="R49" s="86"/>
      <c r="W49" s="114"/>
      <c r="X49" s="110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52"/>
      <c r="AK49" s="86"/>
    </row>
    <row r="50" spans="1:41" ht="15" x14ac:dyDescent="0.25">
      <c r="A50" s="288">
        <v>6</v>
      </c>
      <c r="B50" s="387" t="s">
        <v>354</v>
      </c>
      <c r="C50" s="55"/>
      <c r="D50" s="384" t="s">
        <v>384</v>
      </c>
      <c r="E50" s="390" t="s">
        <v>24</v>
      </c>
      <c r="F50" s="390">
        <v>54</v>
      </c>
      <c r="G50" s="390" t="s">
        <v>195</v>
      </c>
      <c r="H50" s="391">
        <v>43430</v>
      </c>
      <c r="I50" s="392">
        <v>43432</v>
      </c>
      <c r="J50" s="302">
        <f t="shared" ref="J50:J62" si="4">I50-H50</f>
        <v>2</v>
      </c>
      <c r="K50" s="390" t="s">
        <v>398</v>
      </c>
      <c r="L50" s="390">
        <v>3555126044</v>
      </c>
      <c r="M50" s="409">
        <v>40000</v>
      </c>
      <c r="N50" s="267"/>
      <c r="Q50" s="102"/>
      <c r="R50" s="86"/>
      <c r="W50" s="99"/>
      <c r="X50" s="100"/>
      <c r="Z50" s="115"/>
      <c r="AA50" s="115"/>
      <c r="AB50" s="115"/>
      <c r="AC50" s="115"/>
      <c r="AD50" s="115"/>
      <c r="AE50" s="115"/>
      <c r="AF50" s="115"/>
      <c r="AG50" s="115"/>
      <c r="AH50" s="52"/>
      <c r="AI50" s="139"/>
      <c r="AJ50" s="140"/>
      <c r="AK50" s="86"/>
    </row>
    <row r="51" spans="1:41" ht="15" x14ac:dyDescent="0.25">
      <c r="A51" s="288">
        <v>7</v>
      </c>
      <c r="B51" s="322" t="s">
        <v>275</v>
      </c>
      <c r="C51" s="387" t="s">
        <v>250</v>
      </c>
      <c r="D51" s="286"/>
      <c r="E51" s="299" t="s">
        <v>24</v>
      </c>
      <c r="F51" s="298">
        <v>68</v>
      </c>
      <c r="G51" s="299" t="s">
        <v>195</v>
      </c>
      <c r="H51" s="388">
        <v>43405</v>
      </c>
      <c r="I51" s="388">
        <v>43406</v>
      </c>
      <c r="J51" s="302">
        <f t="shared" si="4"/>
        <v>1</v>
      </c>
      <c r="K51" s="283" t="s">
        <v>281</v>
      </c>
      <c r="L51" s="387"/>
      <c r="M51" s="410">
        <v>9594</v>
      </c>
      <c r="N51" s="267"/>
      <c r="Q51" s="102"/>
      <c r="R51" s="104"/>
      <c r="W51" s="99"/>
      <c r="X51" s="100"/>
      <c r="Z51" s="115"/>
      <c r="AA51" s="115"/>
      <c r="AB51" s="115"/>
      <c r="AC51" s="115"/>
      <c r="AD51" s="115"/>
      <c r="AE51" s="115"/>
      <c r="AF51" s="115"/>
      <c r="AG51" s="115"/>
      <c r="AH51" s="52"/>
      <c r="AI51" s="139"/>
      <c r="AJ51" s="140"/>
      <c r="AK51" s="92"/>
      <c r="AN51" s="116"/>
      <c r="AO51" s="86"/>
    </row>
    <row r="52" spans="1:41" ht="15" x14ac:dyDescent="0.25">
      <c r="A52" s="288">
        <v>8</v>
      </c>
      <c r="B52" s="283" t="s">
        <v>276</v>
      </c>
      <c r="C52" s="55"/>
      <c r="D52" s="387" t="s">
        <v>239</v>
      </c>
      <c r="E52" s="299" t="s">
        <v>24</v>
      </c>
      <c r="F52" s="298">
        <v>33</v>
      </c>
      <c r="G52" s="299" t="s">
        <v>195</v>
      </c>
      <c r="H52" s="388">
        <v>43402</v>
      </c>
      <c r="I52" s="388">
        <v>43404</v>
      </c>
      <c r="J52" s="302">
        <f t="shared" si="4"/>
        <v>2</v>
      </c>
      <c r="K52" s="411" t="s">
        <v>280</v>
      </c>
      <c r="L52" s="412">
        <v>3555605629</v>
      </c>
      <c r="M52" s="410">
        <v>3709</v>
      </c>
      <c r="N52" s="267"/>
      <c r="Q52" s="102"/>
      <c r="R52" s="104"/>
      <c r="W52" s="99"/>
      <c r="X52" s="100"/>
      <c r="Z52" s="115"/>
      <c r="AA52" s="115"/>
      <c r="AB52" s="115"/>
      <c r="AC52" s="115"/>
      <c r="AD52" s="115"/>
      <c r="AE52" s="115"/>
      <c r="AF52" s="115"/>
      <c r="AG52" s="115"/>
      <c r="AH52" s="52"/>
      <c r="AI52" s="139"/>
      <c r="AJ52" s="140"/>
      <c r="AK52" s="92"/>
      <c r="AN52" s="116"/>
      <c r="AO52" s="117"/>
    </row>
    <row r="53" spans="1:41" ht="15" x14ac:dyDescent="0.25">
      <c r="A53" s="288">
        <v>9</v>
      </c>
      <c r="B53" s="283" t="s">
        <v>274</v>
      </c>
      <c r="C53" s="55"/>
      <c r="D53" s="298" t="s">
        <v>385</v>
      </c>
      <c r="E53" s="299" t="s">
        <v>23</v>
      </c>
      <c r="F53" s="298">
        <v>29</v>
      </c>
      <c r="G53" s="299" t="s">
        <v>195</v>
      </c>
      <c r="H53" s="394">
        <v>43405</v>
      </c>
      <c r="I53" s="394">
        <v>43407</v>
      </c>
      <c r="J53" s="302">
        <f t="shared" si="4"/>
        <v>2</v>
      </c>
      <c r="K53" s="283" t="s">
        <v>281</v>
      </c>
      <c r="L53" s="283">
        <v>3472355279</v>
      </c>
      <c r="M53" s="410">
        <v>17173</v>
      </c>
      <c r="N53" s="267"/>
      <c r="Q53" s="102"/>
      <c r="R53" s="104"/>
      <c r="W53" s="99"/>
      <c r="X53" s="100"/>
      <c r="Z53" s="115"/>
      <c r="AA53" s="115"/>
      <c r="AB53" s="115"/>
      <c r="AC53" s="115"/>
      <c r="AD53" s="115"/>
      <c r="AE53" s="115"/>
      <c r="AF53" s="115"/>
      <c r="AG53" s="115"/>
      <c r="AH53" s="52"/>
      <c r="AI53" s="139"/>
      <c r="AJ53" s="140"/>
      <c r="AK53" s="92"/>
      <c r="AN53" s="86"/>
      <c r="AO53" s="86"/>
    </row>
    <row r="54" spans="1:41" ht="15" x14ac:dyDescent="0.25">
      <c r="A54" s="288">
        <v>10</v>
      </c>
      <c r="B54" s="283" t="s">
        <v>355</v>
      </c>
      <c r="C54" s="387" t="s">
        <v>207</v>
      </c>
      <c r="D54" s="299"/>
      <c r="E54" s="298" t="s">
        <v>23</v>
      </c>
      <c r="F54" s="298">
        <v>60</v>
      </c>
      <c r="G54" s="387" t="s">
        <v>195</v>
      </c>
      <c r="H54" s="388">
        <v>43407</v>
      </c>
      <c r="I54" s="388">
        <v>43408</v>
      </c>
      <c r="J54" s="302">
        <f t="shared" si="4"/>
        <v>1</v>
      </c>
      <c r="K54" s="283" t="s">
        <v>399</v>
      </c>
      <c r="L54" s="283">
        <v>3445111745</v>
      </c>
      <c r="M54" s="410">
        <v>10913</v>
      </c>
      <c r="N54" s="267"/>
      <c r="P54" s="25"/>
      <c r="Q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2"/>
      <c r="AD54" s="25"/>
      <c r="AG54"/>
      <c r="AH54"/>
      <c r="AI54"/>
      <c r="AJ54"/>
      <c r="AK54"/>
      <c r="AL54"/>
      <c r="AN54" s="116"/>
      <c r="AO54" s="86"/>
    </row>
    <row r="55" spans="1:41" ht="15" x14ac:dyDescent="0.25">
      <c r="A55" s="288">
        <v>11</v>
      </c>
      <c r="B55" s="298" t="s">
        <v>253</v>
      </c>
      <c r="C55" s="55"/>
      <c r="D55" s="299" t="s">
        <v>185</v>
      </c>
      <c r="E55" s="298" t="s">
        <v>24</v>
      </c>
      <c r="F55" s="298">
        <v>30</v>
      </c>
      <c r="G55" s="298" t="s">
        <v>195</v>
      </c>
      <c r="H55" s="388">
        <v>43408</v>
      </c>
      <c r="I55" s="388">
        <v>43409</v>
      </c>
      <c r="J55" s="302">
        <f t="shared" si="4"/>
        <v>1</v>
      </c>
      <c r="K55" s="298" t="s">
        <v>400</v>
      </c>
      <c r="L55" s="322">
        <v>3555452550</v>
      </c>
      <c r="M55" s="410">
        <v>12000</v>
      </c>
      <c r="N55" s="267"/>
      <c r="P55" s="149"/>
      <c r="Q55" s="153"/>
      <c r="S55" s="154"/>
      <c r="T55" s="154"/>
      <c r="U55" s="154"/>
      <c r="V55" s="154"/>
      <c r="W55" s="154"/>
      <c r="X55" s="154"/>
      <c r="Y55" s="154"/>
      <c r="Z55" s="154"/>
      <c r="AA55" s="155"/>
      <c r="AB55" s="156"/>
      <c r="AC55" s="152"/>
      <c r="AD55" s="157"/>
      <c r="AG55"/>
      <c r="AH55"/>
      <c r="AI55"/>
      <c r="AJ55"/>
      <c r="AK55"/>
      <c r="AL55"/>
      <c r="AN55" s="116"/>
      <c r="AO55" s="86"/>
    </row>
    <row r="56" spans="1:41" ht="15" x14ac:dyDescent="0.25">
      <c r="A56" s="288">
        <v>12</v>
      </c>
      <c r="B56" s="283" t="s">
        <v>356</v>
      </c>
      <c r="C56" s="387" t="s">
        <v>386</v>
      </c>
      <c r="D56" s="286"/>
      <c r="E56" s="298" t="s">
        <v>23</v>
      </c>
      <c r="F56" s="298">
        <v>69</v>
      </c>
      <c r="G56" s="387" t="s">
        <v>195</v>
      </c>
      <c r="H56" s="388">
        <v>43408</v>
      </c>
      <c r="I56" s="388">
        <v>43411</v>
      </c>
      <c r="J56" s="302">
        <f t="shared" si="4"/>
        <v>3</v>
      </c>
      <c r="K56" s="387" t="s">
        <v>401</v>
      </c>
      <c r="L56" s="387">
        <v>3125222192</v>
      </c>
      <c r="M56" s="410">
        <v>22949</v>
      </c>
      <c r="N56" s="267"/>
      <c r="P56" s="149"/>
      <c r="Q56" s="153"/>
      <c r="S56" s="154"/>
      <c r="T56" s="154"/>
      <c r="U56" s="154"/>
      <c r="V56" s="154"/>
      <c r="W56" s="154"/>
      <c r="X56" s="154"/>
      <c r="Y56" s="154"/>
      <c r="Z56" s="154"/>
      <c r="AA56" s="155"/>
      <c r="AB56" s="156"/>
      <c r="AC56" s="152"/>
      <c r="AD56" s="150"/>
      <c r="AG56"/>
      <c r="AH56"/>
      <c r="AI56"/>
      <c r="AJ56"/>
      <c r="AK56"/>
      <c r="AL56"/>
      <c r="AN56" s="86"/>
      <c r="AO56" s="86"/>
    </row>
    <row r="57" spans="1:41" ht="15" customHeight="1" x14ac:dyDescent="0.25">
      <c r="A57" s="288">
        <v>13</v>
      </c>
      <c r="B57" s="283" t="s">
        <v>357</v>
      </c>
      <c r="C57" s="389" t="s">
        <v>254</v>
      </c>
      <c r="D57" s="299"/>
      <c r="E57" s="298" t="s">
        <v>24</v>
      </c>
      <c r="F57" s="383">
        <v>18</v>
      </c>
      <c r="G57" s="387" t="s">
        <v>195</v>
      </c>
      <c r="H57" s="388">
        <v>43412</v>
      </c>
      <c r="I57" s="388">
        <v>43414</v>
      </c>
      <c r="J57" s="302">
        <f t="shared" si="4"/>
        <v>2</v>
      </c>
      <c r="K57" s="387" t="s">
        <v>402</v>
      </c>
      <c r="L57" s="387">
        <v>3555631128</v>
      </c>
      <c r="M57" s="410">
        <v>13992</v>
      </c>
      <c r="N57" s="267"/>
      <c r="P57" s="149"/>
      <c r="Q57" s="153"/>
      <c r="S57" s="154"/>
      <c r="T57" s="154"/>
      <c r="U57" s="154"/>
      <c r="V57" s="154"/>
      <c r="W57" s="154"/>
      <c r="X57" s="154"/>
      <c r="Y57" s="154"/>
      <c r="Z57" s="154"/>
      <c r="AA57" s="155"/>
      <c r="AB57" s="156"/>
      <c r="AC57" s="152"/>
      <c r="AD57" s="157"/>
      <c r="AG57"/>
      <c r="AH57"/>
      <c r="AI57"/>
      <c r="AJ57"/>
      <c r="AK57"/>
      <c r="AL57"/>
      <c r="AN57" s="116"/>
      <c r="AO57" s="86"/>
    </row>
    <row r="58" spans="1:41" ht="15.75" x14ac:dyDescent="0.25">
      <c r="A58" s="288">
        <v>14</v>
      </c>
      <c r="B58" s="322" t="s">
        <v>358</v>
      </c>
      <c r="C58" s="389" t="s">
        <v>278</v>
      </c>
      <c r="D58" s="287"/>
      <c r="E58" s="298" t="s">
        <v>23</v>
      </c>
      <c r="F58" s="298">
        <v>0</v>
      </c>
      <c r="G58" s="298" t="s">
        <v>195</v>
      </c>
      <c r="H58" s="388">
        <v>43416</v>
      </c>
      <c r="I58" s="388">
        <v>43418</v>
      </c>
      <c r="J58" s="302">
        <f t="shared" si="4"/>
        <v>2</v>
      </c>
      <c r="K58" s="298" t="s">
        <v>403</v>
      </c>
      <c r="L58" s="387">
        <v>3112519383</v>
      </c>
      <c r="M58" s="410">
        <v>10038</v>
      </c>
      <c r="N58" s="267"/>
      <c r="P58" s="149"/>
      <c r="Q58" s="153"/>
      <c r="S58" s="154"/>
      <c r="T58" s="154"/>
      <c r="U58" s="154"/>
      <c r="V58" s="154"/>
      <c r="W58" s="154"/>
      <c r="X58" s="154"/>
      <c r="Y58" s="154"/>
      <c r="Z58" s="154"/>
      <c r="AA58" s="155"/>
      <c r="AB58" s="156"/>
      <c r="AC58" s="152"/>
      <c r="AD58" s="157"/>
      <c r="AG58"/>
      <c r="AH58"/>
      <c r="AI58"/>
      <c r="AJ58"/>
      <c r="AK58"/>
      <c r="AL58"/>
      <c r="AN58" s="116"/>
      <c r="AO58" s="86"/>
    </row>
    <row r="59" spans="1:41" ht="15" x14ac:dyDescent="0.25">
      <c r="A59" s="288">
        <v>15</v>
      </c>
      <c r="B59" s="283" t="s">
        <v>359</v>
      </c>
      <c r="C59" s="55"/>
      <c r="D59" s="299" t="s">
        <v>277</v>
      </c>
      <c r="E59" s="298" t="s">
        <v>24</v>
      </c>
      <c r="F59" s="298">
        <v>30</v>
      </c>
      <c r="G59" s="298" t="s">
        <v>195</v>
      </c>
      <c r="H59" s="388">
        <v>43416</v>
      </c>
      <c r="I59" s="388">
        <v>43418</v>
      </c>
      <c r="J59" s="302">
        <f t="shared" si="4"/>
        <v>2</v>
      </c>
      <c r="K59" s="298" t="s">
        <v>404</v>
      </c>
      <c r="L59" s="387">
        <v>3335702233</v>
      </c>
      <c r="M59" s="410">
        <v>15334</v>
      </c>
      <c r="N59" s="267"/>
      <c r="P59" s="149"/>
      <c r="Q59" s="153"/>
      <c r="S59" s="154"/>
      <c r="T59" s="154"/>
      <c r="U59" s="154"/>
      <c r="V59" s="154"/>
      <c r="W59" s="154"/>
      <c r="X59" s="154"/>
      <c r="Y59" s="154"/>
      <c r="Z59" s="154"/>
      <c r="AA59" s="155"/>
      <c r="AB59" s="156"/>
      <c r="AC59" s="152"/>
      <c r="AD59" s="157"/>
      <c r="AG59"/>
      <c r="AH59"/>
      <c r="AI59"/>
      <c r="AJ59"/>
      <c r="AK59"/>
      <c r="AL59"/>
      <c r="AN59" s="116"/>
      <c r="AO59" s="86"/>
    </row>
    <row r="60" spans="1:41" ht="15" x14ac:dyDescent="0.25">
      <c r="A60" s="288">
        <v>16</v>
      </c>
      <c r="B60" s="283" t="s">
        <v>360</v>
      </c>
      <c r="C60" s="55"/>
      <c r="D60" s="384" t="s">
        <v>387</v>
      </c>
      <c r="E60" s="384" t="s">
        <v>23</v>
      </c>
      <c r="F60" s="384">
        <v>70</v>
      </c>
      <c r="G60" s="384" t="s">
        <v>195</v>
      </c>
      <c r="H60" s="395">
        <v>43417</v>
      </c>
      <c r="I60" s="395">
        <v>43420</v>
      </c>
      <c r="J60" s="302">
        <f t="shared" si="4"/>
        <v>3</v>
      </c>
      <c r="K60" s="283" t="s">
        <v>405</v>
      </c>
      <c r="L60" s="283">
        <v>3453656697</v>
      </c>
      <c r="M60" s="396">
        <v>27324</v>
      </c>
      <c r="N60" s="267"/>
      <c r="P60" s="149"/>
      <c r="Q60" s="153"/>
      <c r="S60" s="154"/>
      <c r="T60" s="154"/>
      <c r="U60" s="154"/>
      <c r="V60" s="154"/>
      <c r="W60" s="154"/>
      <c r="X60" s="154"/>
      <c r="Y60" s="154"/>
      <c r="Z60" s="154"/>
      <c r="AA60" s="155"/>
      <c r="AB60" s="156"/>
      <c r="AC60" s="152"/>
      <c r="AD60" s="150"/>
      <c r="AG60"/>
      <c r="AH60"/>
      <c r="AI60"/>
      <c r="AJ60"/>
      <c r="AK60"/>
      <c r="AL60"/>
      <c r="AN60" s="118"/>
      <c r="AO60" s="86"/>
    </row>
    <row r="61" spans="1:41" ht="15" x14ac:dyDescent="0.25">
      <c r="A61" s="288">
        <v>17</v>
      </c>
      <c r="B61" s="322" t="s">
        <v>361</v>
      </c>
      <c r="C61" s="384" t="s">
        <v>388</v>
      </c>
      <c r="D61" s="299"/>
      <c r="E61" s="384" t="s">
        <v>24</v>
      </c>
      <c r="F61" s="384">
        <v>65</v>
      </c>
      <c r="G61" s="384" t="s">
        <v>195</v>
      </c>
      <c r="H61" s="395">
        <v>43419</v>
      </c>
      <c r="I61" s="395">
        <v>43420</v>
      </c>
      <c r="J61" s="302">
        <f t="shared" si="4"/>
        <v>1</v>
      </c>
      <c r="K61" s="322" t="s">
        <v>406</v>
      </c>
      <c r="L61" s="322">
        <v>3435551063</v>
      </c>
      <c r="M61" s="396">
        <v>10526</v>
      </c>
      <c r="N61" s="267"/>
      <c r="P61" s="149"/>
      <c r="Q61" s="153"/>
      <c r="S61" s="154"/>
      <c r="T61" s="154"/>
      <c r="U61" s="154"/>
      <c r="V61" s="154"/>
      <c r="W61" s="154"/>
      <c r="X61" s="154"/>
      <c r="Y61" s="154"/>
      <c r="Z61" s="154"/>
      <c r="AA61" s="155"/>
      <c r="AB61" s="156"/>
      <c r="AC61" s="152"/>
      <c r="AD61" s="157"/>
      <c r="AG61"/>
      <c r="AH61"/>
      <c r="AI61"/>
      <c r="AJ61"/>
      <c r="AK61"/>
      <c r="AL61"/>
      <c r="AN61" s="117"/>
      <c r="AO61" s="86"/>
    </row>
    <row r="62" spans="1:41" ht="15" x14ac:dyDescent="0.25">
      <c r="A62" s="288">
        <v>18</v>
      </c>
      <c r="B62" s="283" t="s">
        <v>362</v>
      </c>
      <c r="C62" s="384" t="s">
        <v>207</v>
      </c>
      <c r="D62" s="299"/>
      <c r="E62" s="384" t="s">
        <v>24</v>
      </c>
      <c r="F62" s="384">
        <v>40</v>
      </c>
      <c r="G62" s="384" t="s">
        <v>195</v>
      </c>
      <c r="H62" s="395">
        <v>43420</v>
      </c>
      <c r="I62" s="395">
        <v>43421</v>
      </c>
      <c r="J62" s="302">
        <f t="shared" si="4"/>
        <v>1</v>
      </c>
      <c r="K62" s="283" t="s">
        <v>407</v>
      </c>
      <c r="L62" s="283">
        <v>3452839013</v>
      </c>
      <c r="M62" s="396">
        <v>6411</v>
      </c>
      <c r="N62" s="267"/>
      <c r="P62" s="149"/>
      <c r="Q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2"/>
      <c r="AD62" s="149"/>
      <c r="AG62"/>
      <c r="AH62"/>
      <c r="AI62"/>
      <c r="AJ62"/>
      <c r="AK62"/>
      <c r="AL62"/>
      <c r="AN62" s="82"/>
      <c r="AO62" s="86"/>
    </row>
    <row r="63" spans="1:41" ht="15" x14ac:dyDescent="0.25">
      <c r="A63" s="288">
        <v>19</v>
      </c>
      <c r="B63" s="283" t="s">
        <v>363</v>
      </c>
      <c r="C63" s="384" t="s">
        <v>200</v>
      </c>
      <c r="D63" s="298"/>
      <c r="E63" s="384" t="s">
        <v>24</v>
      </c>
      <c r="F63" s="384">
        <v>1</v>
      </c>
      <c r="G63" s="384" t="s">
        <v>195</v>
      </c>
      <c r="H63" s="395">
        <v>43420</v>
      </c>
      <c r="I63" s="395">
        <v>43421</v>
      </c>
      <c r="J63" s="302">
        <f>I63-H63</f>
        <v>1</v>
      </c>
      <c r="K63" s="384" t="s">
        <v>408</v>
      </c>
      <c r="L63" s="283">
        <v>3555630197</v>
      </c>
      <c r="M63" s="396">
        <v>7445</v>
      </c>
      <c r="N63" s="267"/>
      <c r="P63" s="159"/>
      <c r="Q63" s="160"/>
      <c r="S63" s="160"/>
      <c r="T63" s="160"/>
      <c r="U63" s="160"/>
      <c r="V63" s="160"/>
      <c r="W63" s="160"/>
      <c r="X63" s="160"/>
      <c r="Y63" s="160"/>
      <c r="Z63" s="160"/>
      <c r="AA63" s="161"/>
      <c r="AB63" s="162"/>
      <c r="AC63" s="152"/>
      <c r="AD63" s="157"/>
      <c r="AG63"/>
      <c r="AH63"/>
      <c r="AI63"/>
      <c r="AJ63"/>
      <c r="AK63"/>
      <c r="AL63"/>
      <c r="AN63" s="116"/>
      <c r="AO63" s="86"/>
    </row>
    <row r="64" spans="1:41" ht="15" x14ac:dyDescent="0.25">
      <c r="A64" s="288">
        <v>20</v>
      </c>
      <c r="B64" s="322" t="s">
        <v>364</v>
      </c>
      <c r="C64" s="55"/>
      <c r="D64" s="384" t="s">
        <v>389</v>
      </c>
      <c r="E64" s="384" t="s">
        <v>24</v>
      </c>
      <c r="F64" s="384">
        <v>21</v>
      </c>
      <c r="G64" s="384" t="s">
        <v>195</v>
      </c>
      <c r="H64" s="395">
        <v>43421</v>
      </c>
      <c r="I64" s="395">
        <v>43422</v>
      </c>
      <c r="J64" s="302">
        <f t="shared" ref="J64:J83" si="5">I64-H64</f>
        <v>1</v>
      </c>
      <c r="K64" s="322" t="s">
        <v>409</v>
      </c>
      <c r="L64" s="384">
        <v>3446902730</v>
      </c>
      <c r="M64" s="410">
        <v>11649</v>
      </c>
      <c r="N64" s="267"/>
      <c r="P64" s="159"/>
      <c r="Q64" s="160"/>
      <c r="S64" s="160"/>
      <c r="T64" s="160"/>
      <c r="U64" s="160"/>
      <c r="V64" s="160"/>
      <c r="W64" s="160"/>
      <c r="X64" s="160"/>
      <c r="Y64" s="160"/>
      <c r="Z64" s="160"/>
      <c r="AA64" s="161"/>
      <c r="AB64" s="162"/>
      <c r="AC64" s="152"/>
      <c r="AD64" s="157"/>
      <c r="AG64"/>
      <c r="AH64"/>
      <c r="AI64"/>
      <c r="AJ64"/>
      <c r="AK64"/>
      <c r="AL64"/>
      <c r="AN64" s="82"/>
      <c r="AO64" s="86"/>
    </row>
    <row r="65" spans="1:41" ht="15" x14ac:dyDescent="0.25">
      <c r="A65" s="288">
        <v>21</v>
      </c>
      <c r="B65" s="283" t="s">
        <v>365</v>
      </c>
      <c r="C65" s="384" t="s">
        <v>390</v>
      </c>
      <c r="D65" s="321"/>
      <c r="E65" s="384" t="s">
        <v>23</v>
      </c>
      <c r="F65" s="397">
        <v>5</v>
      </c>
      <c r="G65" s="384" t="s">
        <v>195</v>
      </c>
      <c r="H65" s="395">
        <v>43419</v>
      </c>
      <c r="I65" s="395">
        <v>43423</v>
      </c>
      <c r="J65" s="302">
        <f t="shared" si="5"/>
        <v>4</v>
      </c>
      <c r="K65" s="283" t="s">
        <v>407</v>
      </c>
      <c r="L65" s="384">
        <v>3120580914</v>
      </c>
      <c r="M65" s="410">
        <v>24958</v>
      </c>
      <c r="N65" s="267"/>
      <c r="P65" s="164"/>
      <c r="Q65" s="165"/>
      <c r="S65" s="165"/>
      <c r="T65" s="165"/>
      <c r="U65" s="165"/>
      <c r="V65" s="165"/>
      <c r="W65" s="165"/>
      <c r="X65" s="165"/>
      <c r="Y65" s="165"/>
      <c r="Z65" s="165"/>
      <c r="AA65" s="166"/>
      <c r="AB65" s="167"/>
      <c r="AC65" s="152"/>
      <c r="AD65" s="157"/>
      <c r="AG65"/>
      <c r="AH65"/>
      <c r="AI65"/>
      <c r="AJ65"/>
      <c r="AK65"/>
      <c r="AL65"/>
      <c r="AN65" s="116"/>
      <c r="AO65" s="86"/>
    </row>
    <row r="66" spans="1:41" ht="15" x14ac:dyDescent="0.25">
      <c r="A66" s="288">
        <v>22</v>
      </c>
      <c r="B66" s="283" t="s">
        <v>366</v>
      </c>
      <c r="C66" s="55"/>
      <c r="D66" s="384" t="s">
        <v>387</v>
      </c>
      <c r="E66" s="384" t="s">
        <v>23</v>
      </c>
      <c r="F66" s="384">
        <v>63</v>
      </c>
      <c r="G66" s="384" t="s">
        <v>195</v>
      </c>
      <c r="H66" s="395">
        <v>43419</v>
      </c>
      <c r="I66" s="395">
        <v>43426</v>
      </c>
      <c r="J66" s="302">
        <f t="shared" si="5"/>
        <v>7</v>
      </c>
      <c r="K66" s="283" t="s">
        <v>410</v>
      </c>
      <c r="L66" s="283">
        <v>3155549736</v>
      </c>
      <c r="M66" s="410">
        <v>40000</v>
      </c>
      <c r="N66" s="267"/>
      <c r="P66" s="164"/>
      <c r="Q66" s="165"/>
      <c r="S66" s="165"/>
      <c r="T66" s="165"/>
      <c r="U66" s="165"/>
      <c r="V66" s="165"/>
      <c r="W66" s="165"/>
      <c r="X66" s="165"/>
      <c r="Y66" s="165"/>
      <c r="Z66" s="165"/>
      <c r="AA66" s="166"/>
      <c r="AB66" s="167"/>
      <c r="AC66" s="152"/>
      <c r="AD66" s="164"/>
      <c r="AG66"/>
      <c r="AH66"/>
      <c r="AI66"/>
      <c r="AJ66"/>
      <c r="AK66"/>
      <c r="AL66"/>
      <c r="AN66" s="116"/>
      <c r="AO66" s="86"/>
    </row>
    <row r="67" spans="1:41" ht="15" x14ac:dyDescent="0.25">
      <c r="A67" s="288">
        <v>23</v>
      </c>
      <c r="B67" s="322" t="s">
        <v>367</v>
      </c>
      <c r="C67" s="55"/>
      <c r="D67" s="384" t="s">
        <v>389</v>
      </c>
      <c r="E67" s="384" t="s">
        <v>24</v>
      </c>
      <c r="F67" s="384">
        <v>24</v>
      </c>
      <c r="G67" s="384" t="s">
        <v>195</v>
      </c>
      <c r="H67" s="395">
        <v>43425</v>
      </c>
      <c r="I67" s="395">
        <v>43426</v>
      </c>
      <c r="J67" s="302">
        <f t="shared" si="5"/>
        <v>1</v>
      </c>
      <c r="K67" s="322" t="s">
        <v>411</v>
      </c>
      <c r="L67" s="384">
        <v>3469560325</v>
      </c>
      <c r="M67" s="410">
        <v>12000</v>
      </c>
      <c r="N67" s="267"/>
      <c r="P67" s="164"/>
      <c r="Q67" s="165"/>
      <c r="S67" s="165"/>
      <c r="T67" s="165"/>
      <c r="U67" s="165"/>
      <c r="V67" s="165"/>
      <c r="W67" s="165"/>
      <c r="X67" s="165"/>
      <c r="Y67" s="165"/>
      <c r="Z67" s="165"/>
      <c r="AA67" s="166"/>
      <c r="AB67" s="167"/>
      <c r="AC67" s="152"/>
      <c r="AD67" s="163"/>
      <c r="AG67"/>
      <c r="AH67"/>
      <c r="AI67"/>
      <c r="AJ67"/>
      <c r="AK67"/>
      <c r="AL67"/>
      <c r="AN67" s="82"/>
      <c r="AO67" s="86"/>
    </row>
    <row r="68" spans="1:41" ht="15" x14ac:dyDescent="0.25">
      <c r="A68" s="288">
        <v>24</v>
      </c>
      <c r="B68" s="283" t="s">
        <v>368</v>
      </c>
      <c r="C68" s="384" t="s">
        <v>222</v>
      </c>
      <c r="D68" s="299"/>
      <c r="E68" s="384" t="s">
        <v>23</v>
      </c>
      <c r="F68" s="384">
        <v>38</v>
      </c>
      <c r="G68" s="384" t="s">
        <v>195</v>
      </c>
      <c r="H68" s="395">
        <v>43423</v>
      </c>
      <c r="I68" s="395">
        <v>43426</v>
      </c>
      <c r="J68" s="302">
        <f t="shared" si="5"/>
        <v>3</v>
      </c>
      <c r="K68" s="283" t="s">
        <v>412</v>
      </c>
      <c r="L68" s="283">
        <v>3155565316</v>
      </c>
      <c r="M68" s="410">
        <v>18154</v>
      </c>
      <c r="N68" s="267"/>
      <c r="P68" s="164"/>
      <c r="Q68" s="165"/>
      <c r="S68" s="165"/>
      <c r="T68" s="165"/>
      <c r="U68" s="165"/>
      <c r="V68" s="165"/>
      <c r="W68" s="165"/>
      <c r="X68" s="165"/>
      <c r="Y68" s="165"/>
      <c r="Z68" s="165"/>
      <c r="AA68" s="166"/>
      <c r="AB68" s="167"/>
      <c r="AC68" s="152"/>
      <c r="AD68" s="157"/>
      <c r="AG68"/>
      <c r="AH68"/>
      <c r="AI68"/>
      <c r="AJ68"/>
      <c r="AK68"/>
      <c r="AL68"/>
      <c r="AN68" s="86"/>
      <c r="AO68" s="86"/>
    </row>
    <row r="69" spans="1:41" ht="15" x14ac:dyDescent="0.25">
      <c r="A69" s="288">
        <v>25</v>
      </c>
      <c r="B69" s="283" t="s">
        <v>369</v>
      </c>
      <c r="C69" s="55"/>
      <c r="D69" s="384" t="s">
        <v>384</v>
      </c>
      <c r="E69" s="384" t="s">
        <v>23</v>
      </c>
      <c r="F69" s="384">
        <v>51</v>
      </c>
      <c r="G69" s="384" t="s">
        <v>195</v>
      </c>
      <c r="H69" s="395">
        <v>43426</v>
      </c>
      <c r="I69" s="395">
        <v>43428</v>
      </c>
      <c r="J69" s="302">
        <f t="shared" si="5"/>
        <v>2</v>
      </c>
      <c r="K69" s="283" t="s">
        <v>413</v>
      </c>
      <c r="L69" s="283">
        <v>3555299273</v>
      </c>
      <c r="M69" s="410">
        <v>40000</v>
      </c>
      <c r="N69" s="267"/>
      <c r="P69" s="164"/>
      <c r="Q69" s="165"/>
      <c r="S69" s="165"/>
      <c r="T69" s="165"/>
      <c r="U69" s="165"/>
      <c r="V69" s="165"/>
      <c r="W69" s="165"/>
      <c r="X69" s="165"/>
      <c r="Y69" s="165"/>
      <c r="Z69" s="165"/>
      <c r="AA69" s="166"/>
      <c r="AB69" s="167"/>
      <c r="AC69" s="152"/>
      <c r="AD69" s="157"/>
      <c r="AG69"/>
      <c r="AH69"/>
      <c r="AI69"/>
      <c r="AJ69"/>
      <c r="AK69"/>
      <c r="AL69"/>
      <c r="AN69" s="86"/>
      <c r="AO69" s="86"/>
    </row>
    <row r="70" spans="1:41" ht="15" x14ac:dyDescent="0.25">
      <c r="A70" s="288">
        <v>26</v>
      </c>
      <c r="B70" s="283" t="s">
        <v>370</v>
      </c>
      <c r="C70" s="384" t="s">
        <v>211</v>
      </c>
      <c r="D70" s="324"/>
      <c r="E70" s="384" t="s">
        <v>24</v>
      </c>
      <c r="F70" s="384">
        <v>38</v>
      </c>
      <c r="G70" s="384" t="s">
        <v>195</v>
      </c>
      <c r="H70" s="395">
        <v>43427</v>
      </c>
      <c r="I70" s="395">
        <v>43428</v>
      </c>
      <c r="J70" s="302">
        <f t="shared" si="5"/>
        <v>1</v>
      </c>
      <c r="K70" s="384" t="s">
        <v>414</v>
      </c>
      <c r="L70" s="384">
        <v>3555279131</v>
      </c>
      <c r="M70" s="410">
        <v>11340</v>
      </c>
      <c r="N70" s="267"/>
      <c r="P70" s="164"/>
      <c r="Q70" s="165"/>
      <c r="S70" s="165"/>
      <c r="T70" s="165"/>
      <c r="U70" s="165"/>
      <c r="V70" s="165"/>
      <c r="W70" s="165"/>
      <c r="X70" s="165"/>
      <c r="Y70" s="165"/>
      <c r="Z70" s="165"/>
      <c r="AA70" s="166"/>
      <c r="AB70" s="167"/>
      <c r="AC70" s="152"/>
      <c r="AD70" s="163"/>
      <c r="AG70"/>
      <c r="AH70"/>
      <c r="AI70"/>
      <c r="AJ70"/>
      <c r="AK70"/>
      <c r="AL70"/>
      <c r="AN70" s="86"/>
      <c r="AO70" s="86"/>
    </row>
    <row r="71" spans="1:41" ht="15" x14ac:dyDescent="0.25">
      <c r="A71" s="288">
        <v>27</v>
      </c>
      <c r="B71" s="283" t="s">
        <v>371</v>
      </c>
      <c r="C71" s="55"/>
      <c r="D71" s="384" t="s">
        <v>235</v>
      </c>
      <c r="E71" s="384" t="s">
        <v>24</v>
      </c>
      <c r="F71" s="384">
        <v>2</v>
      </c>
      <c r="G71" s="384" t="s">
        <v>195</v>
      </c>
      <c r="H71" s="398">
        <v>43427</v>
      </c>
      <c r="I71" s="398">
        <v>43428</v>
      </c>
      <c r="J71" s="302">
        <f t="shared" si="5"/>
        <v>1</v>
      </c>
      <c r="K71" s="283" t="s">
        <v>415</v>
      </c>
      <c r="L71" s="283">
        <v>3116490950</v>
      </c>
      <c r="M71" s="410">
        <v>4300</v>
      </c>
      <c r="N71" s="267"/>
      <c r="P71" s="159"/>
      <c r="Q71" s="160"/>
      <c r="S71" s="160"/>
      <c r="T71" s="160"/>
      <c r="U71" s="160"/>
      <c r="V71" s="160"/>
      <c r="W71" s="160"/>
      <c r="X71" s="160"/>
      <c r="Y71" s="160"/>
      <c r="Z71" s="160"/>
      <c r="AA71" s="161"/>
      <c r="AB71" s="162"/>
      <c r="AC71" s="169"/>
      <c r="AD71" s="159"/>
      <c r="AG71"/>
      <c r="AH71"/>
      <c r="AI71"/>
      <c r="AJ71"/>
      <c r="AK71"/>
      <c r="AL71"/>
      <c r="AN71" s="86"/>
      <c r="AO71" s="86"/>
    </row>
    <row r="72" spans="1:41" ht="15" x14ac:dyDescent="0.25">
      <c r="A72" s="288">
        <v>28</v>
      </c>
      <c r="B72" s="322" t="s">
        <v>372</v>
      </c>
      <c r="C72" s="384" t="s">
        <v>391</v>
      </c>
      <c r="D72" s="287"/>
      <c r="E72" s="384" t="s">
        <v>24</v>
      </c>
      <c r="F72" s="384">
        <v>30</v>
      </c>
      <c r="G72" s="384" t="s">
        <v>195</v>
      </c>
      <c r="H72" s="398">
        <v>43427</v>
      </c>
      <c r="I72" s="398">
        <v>43428</v>
      </c>
      <c r="J72" s="302">
        <f t="shared" si="5"/>
        <v>1</v>
      </c>
      <c r="K72" s="322" t="s">
        <v>416</v>
      </c>
      <c r="L72" s="322">
        <v>3456020634</v>
      </c>
      <c r="M72" s="410">
        <v>7252</v>
      </c>
      <c r="N72" s="267"/>
      <c r="P72" s="164"/>
      <c r="Q72" s="165"/>
      <c r="S72" s="165"/>
      <c r="T72" s="165"/>
      <c r="U72" s="165"/>
      <c r="V72" s="165"/>
      <c r="W72" s="165"/>
      <c r="X72" s="165"/>
      <c r="Y72" s="165"/>
      <c r="Z72" s="165"/>
      <c r="AA72" s="166"/>
      <c r="AB72" s="167"/>
      <c r="AC72" s="152"/>
      <c r="AD72" s="168"/>
      <c r="AG72"/>
      <c r="AH72"/>
      <c r="AI72"/>
      <c r="AJ72"/>
      <c r="AK72"/>
      <c r="AL72"/>
      <c r="AN72" s="86"/>
      <c r="AO72" s="86"/>
    </row>
    <row r="73" spans="1:41" ht="15" x14ac:dyDescent="0.25">
      <c r="A73" s="288">
        <v>29</v>
      </c>
      <c r="B73" s="283" t="s">
        <v>373</v>
      </c>
      <c r="C73" s="55"/>
      <c r="D73" s="384" t="s">
        <v>389</v>
      </c>
      <c r="E73" s="384" t="s">
        <v>24</v>
      </c>
      <c r="F73" s="384">
        <v>28</v>
      </c>
      <c r="G73" s="384" t="s">
        <v>195</v>
      </c>
      <c r="H73" s="398">
        <v>43428</v>
      </c>
      <c r="I73" s="398">
        <v>43429</v>
      </c>
      <c r="J73" s="302">
        <f t="shared" si="5"/>
        <v>1</v>
      </c>
      <c r="K73" s="283" t="s">
        <v>417</v>
      </c>
      <c r="L73" s="283">
        <v>3469752276</v>
      </c>
      <c r="M73" s="410">
        <v>11540</v>
      </c>
      <c r="N73" s="267"/>
      <c r="Q73" s="147"/>
      <c r="T73" s="126"/>
      <c r="V73" s="128"/>
      <c r="W73" s="136"/>
      <c r="X73" s="136"/>
      <c r="Y73" s="136"/>
      <c r="Z73" s="136"/>
      <c r="AA73" s="136"/>
      <c r="AB73" s="136"/>
      <c r="AC73" s="136"/>
      <c r="AD73" s="136"/>
      <c r="AF73" s="136"/>
      <c r="AG73" s="100"/>
      <c r="AH73" s="125"/>
      <c r="AI73" s="142"/>
      <c r="AJ73" s="133"/>
      <c r="AK73" s="125"/>
      <c r="AL73" s="125"/>
      <c r="AN73" s="112"/>
      <c r="AO73" s="86"/>
    </row>
    <row r="74" spans="1:41" ht="15" x14ac:dyDescent="0.25">
      <c r="A74" s="288">
        <v>30</v>
      </c>
      <c r="B74" s="283" t="s">
        <v>374</v>
      </c>
      <c r="C74" s="55"/>
      <c r="D74" s="384" t="s">
        <v>389</v>
      </c>
      <c r="E74" s="385" t="s">
        <v>24</v>
      </c>
      <c r="F74" s="386">
        <v>40</v>
      </c>
      <c r="G74" s="385" t="s">
        <v>195</v>
      </c>
      <c r="H74" s="399">
        <v>43428</v>
      </c>
      <c r="I74" s="399">
        <v>43429</v>
      </c>
      <c r="J74" s="302">
        <f t="shared" si="5"/>
        <v>1</v>
      </c>
      <c r="K74" s="283" t="s">
        <v>418</v>
      </c>
      <c r="L74" s="283">
        <v>3129852666</v>
      </c>
      <c r="M74" s="410">
        <v>9221</v>
      </c>
      <c r="N74" s="267"/>
      <c r="Q74" s="147"/>
      <c r="T74" s="126"/>
      <c r="V74" s="128"/>
      <c r="W74" s="136"/>
      <c r="X74" s="136"/>
      <c r="Y74" s="136"/>
      <c r="Z74" s="136"/>
      <c r="AA74" s="136"/>
      <c r="AB74" s="136"/>
      <c r="AC74" s="136"/>
      <c r="AD74" s="136"/>
      <c r="AF74" s="136"/>
      <c r="AG74" s="100"/>
      <c r="AH74" s="134"/>
      <c r="AI74" s="142"/>
      <c r="AJ74" s="133"/>
      <c r="AK74" s="125"/>
      <c r="AL74" s="125"/>
      <c r="AN74" s="112"/>
      <c r="AO74" s="86"/>
    </row>
    <row r="75" spans="1:41" ht="15" x14ac:dyDescent="0.25">
      <c r="A75" s="288">
        <v>31</v>
      </c>
      <c r="B75" s="283" t="s">
        <v>375</v>
      </c>
      <c r="C75" s="384" t="s">
        <v>279</v>
      </c>
      <c r="D75" s="323"/>
      <c r="E75" s="385" t="s">
        <v>23</v>
      </c>
      <c r="F75" s="386">
        <v>54</v>
      </c>
      <c r="G75" s="385" t="s">
        <v>195</v>
      </c>
      <c r="H75" s="398">
        <v>43427</v>
      </c>
      <c r="I75" s="398">
        <v>43429</v>
      </c>
      <c r="J75" s="302">
        <f t="shared" si="5"/>
        <v>2</v>
      </c>
      <c r="K75" s="283" t="s">
        <v>419</v>
      </c>
      <c r="L75" s="283">
        <v>3555305436</v>
      </c>
      <c r="M75" s="410">
        <v>21882</v>
      </c>
      <c r="N75" s="267"/>
      <c r="Q75" s="147"/>
      <c r="T75" s="126"/>
      <c r="V75" s="128"/>
      <c r="W75" s="136"/>
      <c r="X75" s="136"/>
      <c r="Y75" s="136"/>
      <c r="Z75" s="136"/>
      <c r="AA75" s="136"/>
      <c r="AB75" s="136"/>
      <c r="AC75" s="136"/>
      <c r="AD75" s="136"/>
      <c r="AF75" s="136"/>
      <c r="AG75" s="100"/>
      <c r="AH75" s="134"/>
      <c r="AI75" s="130"/>
      <c r="AJ75" s="133"/>
      <c r="AK75" s="125"/>
      <c r="AL75" s="125"/>
      <c r="AN75" s="112"/>
      <c r="AO75" s="86"/>
    </row>
    <row r="76" spans="1:41" ht="15" x14ac:dyDescent="0.25">
      <c r="A76" s="288">
        <v>32</v>
      </c>
      <c r="B76" s="322" t="s">
        <v>376</v>
      </c>
      <c r="C76" s="55"/>
      <c r="D76" s="384" t="s">
        <v>384</v>
      </c>
      <c r="E76" s="385" t="s">
        <v>24</v>
      </c>
      <c r="F76" s="386">
        <v>26</v>
      </c>
      <c r="G76" s="385" t="s">
        <v>195</v>
      </c>
      <c r="H76" s="398">
        <v>43427</v>
      </c>
      <c r="I76" s="398">
        <v>43430</v>
      </c>
      <c r="J76" s="302">
        <f t="shared" si="5"/>
        <v>3</v>
      </c>
      <c r="K76" s="322" t="s">
        <v>420</v>
      </c>
      <c r="L76" s="283">
        <v>3465320114</v>
      </c>
      <c r="M76" s="410">
        <v>40000</v>
      </c>
      <c r="N76" s="267"/>
      <c r="Q76" s="147"/>
      <c r="T76" s="126"/>
      <c r="V76" s="128"/>
      <c r="W76" s="136"/>
      <c r="X76" s="136"/>
      <c r="Y76" s="136"/>
      <c r="Z76" s="136"/>
      <c r="AA76" s="136"/>
      <c r="AB76" s="136"/>
      <c r="AC76" s="136"/>
      <c r="AD76" s="136"/>
      <c r="AF76" s="136"/>
      <c r="AG76" s="100"/>
      <c r="AH76" s="134"/>
      <c r="AI76" s="141"/>
      <c r="AJ76" s="141"/>
      <c r="AK76" s="125"/>
      <c r="AL76" s="125"/>
      <c r="AN76" s="82"/>
      <c r="AO76" s="86"/>
    </row>
    <row r="77" spans="1:41" ht="15" x14ac:dyDescent="0.25">
      <c r="A77" s="288">
        <v>33</v>
      </c>
      <c r="B77" s="283" t="s">
        <v>309</v>
      </c>
      <c r="C77" s="55"/>
      <c r="D77" s="384" t="s">
        <v>185</v>
      </c>
      <c r="E77" s="385" t="s">
        <v>24</v>
      </c>
      <c r="F77" s="386">
        <v>29</v>
      </c>
      <c r="G77" s="385" t="s">
        <v>195</v>
      </c>
      <c r="H77" s="398">
        <v>43430</v>
      </c>
      <c r="I77" s="398">
        <v>43431</v>
      </c>
      <c r="J77" s="302">
        <f t="shared" si="5"/>
        <v>1</v>
      </c>
      <c r="K77" s="283" t="s">
        <v>421</v>
      </c>
      <c r="L77" s="283">
        <v>3458692188</v>
      </c>
      <c r="M77" s="410">
        <v>4870</v>
      </c>
      <c r="N77" s="267"/>
      <c r="Q77" s="147"/>
      <c r="T77" s="126"/>
      <c r="V77" s="128"/>
      <c r="W77" s="136"/>
      <c r="X77" s="136"/>
      <c r="Y77" s="136"/>
      <c r="Z77" s="136"/>
      <c r="AA77" s="136"/>
      <c r="AB77" s="136"/>
      <c r="AC77" s="136"/>
      <c r="AD77" s="136"/>
      <c r="AE77" s="52"/>
      <c r="AF77" s="136"/>
      <c r="AG77" s="100"/>
      <c r="AH77" s="134"/>
      <c r="AI77" s="141"/>
      <c r="AJ77" s="141"/>
      <c r="AK77" s="125"/>
      <c r="AL77" s="125"/>
      <c r="AN77" s="112"/>
      <c r="AO77" s="86"/>
    </row>
    <row r="78" spans="1:41" ht="15" x14ac:dyDescent="0.25">
      <c r="A78" s="288">
        <v>34</v>
      </c>
      <c r="B78" s="322" t="s">
        <v>377</v>
      </c>
      <c r="C78" s="55"/>
      <c r="D78" s="299" t="s">
        <v>392</v>
      </c>
      <c r="E78" s="299" t="s">
        <v>23</v>
      </c>
      <c r="F78" s="400">
        <v>3</v>
      </c>
      <c r="G78" s="299" t="s">
        <v>195</v>
      </c>
      <c r="H78" s="401">
        <v>43431</v>
      </c>
      <c r="I78" s="401">
        <v>43432</v>
      </c>
      <c r="J78" s="302">
        <f t="shared" si="5"/>
        <v>1</v>
      </c>
      <c r="K78" s="322" t="s">
        <v>422</v>
      </c>
      <c r="L78" s="283">
        <v>3469750688</v>
      </c>
      <c r="M78" s="410">
        <v>13670</v>
      </c>
      <c r="N78" s="267"/>
      <c r="Q78" s="147"/>
      <c r="R78" s="135"/>
      <c r="T78" s="126"/>
      <c r="V78" s="128"/>
      <c r="W78" s="136"/>
      <c r="X78" s="136"/>
      <c r="Y78" s="136"/>
      <c r="Z78" s="136"/>
      <c r="AA78" s="136"/>
      <c r="AB78" s="136"/>
      <c r="AC78" s="136"/>
      <c r="AD78" s="136"/>
      <c r="AE78" s="52"/>
      <c r="AF78" s="136"/>
      <c r="AG78" s="100"/>
      <c r="AH78" s="134"/>
      <c r="AI78" s="142"/>
      <c r="AJ78" s="133"/>
      <c r="AK78" s="125"/>
      <c r="AL78" s="125"/>
      <c r="AN78" s="112"/>
      <c r="AO78" s="86"/>
    </row>
    <row r="79" spans="1:41" ht="15" x14ac:dyDescent="0.25">
      <c r="A79" s="288">
        <v>35</v>
      </c>
      <c r="B79" s="283" t="s">
        <v>378</v>
      </c>
      <c r="C79" s="299" t="s">
        <v>200</v>
      </c>
      <c r="D79" s="323"/>
      <c r="E79" s="299" t="s">
        <v>23</v>
      </c>
      <c r="F79" s="382">
        <v>5</v>
      </c>
      <c r="G79" s="299" t="s">
        <v>195</v>
      </c>
      <c r="H79" s="388">
        <v>43432</v>
      </c>
      <c r="I79" s="388">
        <v>43434</v>
      </c>
      <c r="J79" s="302">
        <f t="shared" si="5"/>
        <v>2</v>
      </c>
      <c r="K79" s="283" t="s">
        <v>423</v>
      </c>
      <c r="L79" s="283">
        <v>3460276881</v>
      </c>
      <c r="M79" s="410">
        <v>11066</v>
      </c>
      <c r="N79" s="267"/>
      <c r="Q79" s="147"/>
      <c r="R79" s="135"/>
      <c r="T79" s="126"/>
      <c r="V79" s="128"/>
      <c r="W79" s="136"/>
      <c r="X79" s="136"/>
      <c r="Y79" s="136"/>
      <c r="Z79" s="136"/>
      <c r="AA79" s="136"/>
      <c r="AB79" s="136"/>
      <c r="AC79" s="136"/>
      <c r="AD79" s="136"/>
      <c r="AE79" s="52"/>
      <c r="AF79" s="136"/>
      <c r="AG79" s="100"/>
      <c r="AH79" s="134"/>
      <c r="AI79" s="142"/>
      <c r="AJ79" s="133"/>
      <c r="AK79" s="125"/>
      <c r="AL79" s="125"/>
      <c r="AN79" s="112"/>
      <c r="AO79" s="86"/>
    </row>
    <row r="80" spans="1:41" ht="15" x14ac:dyDescent="0.25">
      <c r="A80" s="288">
        <v>36</v>
      </c>
      <c r="B80" s="298" t="s">
        <v>379</v>
      </c>
      <c r="C80" s="299" t="s">
        <v>200</v>
      </c>
      <c r="D80" s="283"/>
      <c r="E80" s="298" t="s">
        <v>23</v>
      </c>
      <c r="F80" s="387">
        <v>53</v>
      </c>
      <c r="G80" s="298" t="s">
        <v>195</v>
      </c>
      <c r="H80" s="388">
        <v>43407</v>
      </c>
      <c r="I80" s="388">
        <v>43410</v>
      </c>
      <c r="J80" s="302">
        <f t="shared" si="5"/>
        <v>3</v>
      </c>
      <c r="K80" s="322" t="s">
        <v>427</v>
      </c>
      <c r="L80" s="387"/>
      <c r="M80" s="413">
        <v>10157</v>
      </c>
      <c r="N80" s="267"/>
      <c r="Q80" s="147"/>
      <c r="R80" s="135"/>
      <c r="T80" s="126"/>
      <c r="V80" s="128"/>
      <c r="W80" s="136"/>
      <c r="X80" s="136"/>
      <c r="Y80" s="136"/>
      <c r="Z80" s="136"/>
      <c r="AA80" s="136"/>
      <c r="AB80" s="136"/>
      <c r="AC80" s="136"/>
      <c r="AD80" s="136"/>
      <c r="AE80" s="52"/>
      <c r="AF80" s="136"/>
      <c r="AG80" s="100"/>
      <c r="AH80" s="134"/>
      <c r="AI80" s="142"/>
      <c r="AJ80" s="133"/>
      <c r="AK80" s="125"/>
      <c r="AL80" s="125"/>
      <c r="AN80" s="112"/>
      <c r="AO80" s="86"/>
    </row>
    <row r="81" spans="1:41" ht="15" x14ac:dyDescent="0.25">
      <c r="A81" s="288">
        <v>37</v>
      </c>
      <c r="B81" s="283" t="s">
        <v>380</v>
      </c>
      <c r="C81" s="55"/>
      <c r="D81" s="384" t="s">
        <v>389</v>
      </c>
      <c r="E81" s="385" t="s">
        <v>24</v>
      </c>
      <c r="F81" s="386">
        <v>17</v>
      </c>
      <c r="G81" s="299" t="s">
        <v>393</v>
      </c>
      <c r="H81" s="402">
        <v>43431</v>
      </c>
      <c r="I81" s="402">
        <v>43432</v>
      </c>
      <c r="J81" s="302">
        <f t="shared" si="5"/>
        <v>1</v>
      </c>
      <c r="K81" s="283" t="s">
        <v>424</v>
      </c>
      <c r="L81" s="283">
        <v>3009007754</v>
      </c>
      <c r="M81" s="414">
        <v>12000</v>
      </c>
      <c r="N81" s="267"/>
      <c r="Q81" s="147"/>
      <c r="R81" s="135"/>
      <c r="T81" s="126"/>
      <c r="V81" s="128"/>
      <c r="W81" s="136"/>
      <c r="X81" s="136"/>
      <c r="Y81" s="136"/>
      <c r="Z81" s="136"/>
      <c r="AA81" s="136"/>
      <c r="AB81" s="136"/>
      <c r="AC81" s="136"/>
      <c r="AD81" s="136"/>
      <c r="AE81" s="52"/>
      <c r="AF81" s="136"/>
      <c r="AG81" s="100"/>
      <c r="AH81" s="134"/>
      <c r="AI81" s="142"/>
      <c r="AJ81" s="133"/>
      <c r="AK81" s="125"/>
      <c r="AL81" s="125"/>
      <c r="AN81" s="112"/>
      <c r="AO81" s="86"/>
    </row>
    <row r="82" spans="1:41" ht="15" x14ac:dyDescent="0.25">
      <c r="A82" s="288">
        <v>38</v>
      </c>
      <c r="B82" s="283" t="s">
        <v>381</v>
      </c>
      <c r="C82" s="384" t="s">
        <v>196</v>
      </c>
      <c r="D82" s="325"/>
      <c r="E82" s="299" t="s">
        <v>24</v>
      </c>
      <c r="F82" s="303">
        <v>5</v>
      </c>
      <c r="G82" s="299" t="s">
        <v>195</v>
      </c>
      <c r="H82" s="304">
        <v>43405</v>
      </c>
      <c r="I82" s="304">
        <v>43406</v>
      </c>
      <c r="J82" s="302">
        <f t="shared" si="5"/>
        <v>1</v>
      </c>
      <c r="K82" s="283" t="s">
        <v>423</v>
      </c>
      <c r="L82" s="283">
        <v>3155579791</v>
      </c>
      <c r="M82" s="414">
        <v>6895</v>
      </c>
      <c r="N82" s="267"/>
      <c r="Q82" s="147"/>
      <c r="R82" s="135"/>
      <c r="T82" s="126"/>
      <c r="V82" s="128"/>
      <c r="W82" s="136"/>
      <c r="X82" s="136"/>
      <c r="Y82" s="136"/>
      <c r="Z82" s="136"/>
      <c r="AA82" s="136"/>
      <c r="AB82" s="136"/>
      <c r="AC82" s="136"/>
      <c r="AD82" s="136"/>
      <c r="AE82" s="52"/>
      <c r="AF82" s="136"/>
      <c r="AG82" s="100"/>
      <c r="AH82" s="134"/>
      <c r="AI82" s="142"/>
      <c r="AJ82" s="133"/>
      <c r="AK82" s="125"/>
      <c r="AL82" s="125"/>
      <c r="AN82" s="112"/>
      <c r="AO82" s="86"/>
    </row>
    <row r="83" spans="1:41" ht="15" x14ac:dyDescent="0.25">
      <c r="A83" s="288">
        <v>39</v>
      </c>
      <c r="B83" s="387" t="s">
        <v>382</v>
      </c>
      <c r="C83" s="298" t="s">
        <v>185</v>
      </c>
      <c r="D83" s="384"/>
      <c r="E83" s="298" t="s">
        <v>24</v>
      </c>
      <c r="F83" s="387">
        <v>33</v>
      </c>
      <c r="G83" s="298" t="s">
        <v>394</v>
      </c>
      <c r="H83" s="403">
        <v>43377</v>
      </c>
      <c r="I83" s="403">
        <v>43379</v>
      </c>
      <c r="J83" s="302">
        <f t="shared" si="5"/>
        <v>2</v>
      </c>
      <c r="K83" s="387" t="s">
        <v>425</v>
      </c>
      <c r="L83" s="387" t="s">
        <v>395</v>
      </c>
      <c r="M83" s="414">
        <v>24000</v>
      </c>
      <c r="N83" s="267"/>
      <c r="Q83" s="147"/>
      <c r="R83" s="135"/>
      <c r="T83" s="126"/>
      <c r="V83" s="128"/>
      <c r="W83" s="136"/>
      <c r="X83" s="136"/>
      <c r="Y83" s="136"/>
      <c r="Z83" s="136"/>
      <c r="AA83" s="136"/>
      <c r="AB83" s="136"/>
      <c r="AC83" s="136"/>
      <c r="AD83" s="136"/>
      <c r="AE83" s="52"/>
      <c r="AF83" s="136"/>
      <c r="AG83" s="100"/>
      <c r="AH83" s="134"/>
      <c r="AI83" s="142"/>
      <c r="AJ83" s="133"/>
      <c r="AK83" s="125"/>
      <c r="AL83" s="125"/>
      <c r="AN83" s="112"/>
      <c r="AO83" s="86"/>
    </row>
    <row r="84" spans="1:41" ht="15" x14ac:dyDescent="0.25">
      <c r="A84" s="307"/>
      <c r="B84" s="83"/>
      <c r="C84" s="83"/>
      <c r="D84" s="344"/>
      <c r="E84" s="344"/>
      <c r="F84" s="83"/>
      <c r="G84" s="83"/>
      <c r="H84" s="83"/>
      <c r="I84" s="83"/>
      <c r="J84" s="340">
        <f>SUM(J45:J83)</f>
        <v>77</v>
      </c>
      <c r="K84" s="344"/>
      <c r="L84" s="83"/>
      <c r="M84" s="415">
        <f ca="1">M45:M84</f>
        <v>0</v>
      </c>
      <c r="N84" s="267"/>
      <c r="Q84" s="147"/>
      <c r="R84" s="135"/>
      <c r="T84" s="126"/>
      <c r="V84" s="128"/>
      <c r="W84" s="136"/>
      <c r="X84" s="136"/>
      <c r="Y84" s="136"/>
      <c r="Z84" s="136"/>
      <c r="AA84" s="136"/>
      <c r="AB84" s="136"/>
      <c r="AC84" s="136"/>
      <c r="AD84" s="136"/>
      <c r="AE84" s="52"/>
      <c r="AF84" s="136"/>
      <c r="AG84" s="100"/>
      <c r="AH84" s="134"/>
      <c r="AI84" s="142"/>
      <c r="AJ84" s="133"/>
      <c r="AK84" s="125"/>
      <c r="AL84" s="125"/>
      <c r="AN84" s="112"/>
      <c r="AO84" s="86"/>
    </row>
    <row r="85" spans="1:41" ht="15" x14ac:dyDescent="0.25">
      <c r="A85" s="307"/>
      <c r="B85" s="83"/>
      <c r="C85" s="83"/>
      <c r="D85" s="344"/>
      <c r="E85" s="344"/>
      <c r="F85" s="83"/>
      <c r="G85" s="83"/>
      <c r="H85" s="83"/>
      <c r="I85" s="83"/>
      <c r="J85" s="340"/>
      <c r="K85" s="344"/>
      <c r="L85" s="83"/>
      <c r="M85" s="415">
        <f>SUM(M45:M83)</f>
        <v>640526</v>
      </c>
      <c r="N85" s="267"/>
      <c r="Q85" s="147"/>
      <c r="R85" s="135"/>
      <c r="T85" s="126"/>
      <c r="V85" s="128"/>
      <c r="W85" s="136"/>
      <c r="X85" s="136"/>
      <c r="Y85" s="136"/>
      <c r="Z85" s="136"/>
      <c r="AA85" s="136"/>
      <c r="AB85" s="136"/>
      <c r="AC85" s="136"/>
      <c r="AD85" s="136"/>
      <c r="AE85" s="52"/>
      <c r="AF85" s="136"/>
      <c r="AG85" s="100"/>
      <c r="AH85" s="134"/>
      <c r="AI85" s="142"/>
      <c r="AJ85" s="133"/>
      <c r="AK85" s="125"/>
      <c r="AL85" s="125"/>
      <c r="AN85" s="112"/>
      <c r="AO85" s="86"/>
    </row>
    <row r="86" spans="1:41" ht="15" x14ac:dyDescent="0.25">
      <c r="A86" t="s">
        <v>257</v>
      </c>
      <c r="C86">
        <f>A83+A40</f>
        <v>76</v>
      </c>
      <c r="D86" s="344"/>
      <c r="E86" s="344"/>
      <c r="F86" s="83"/>
      <c r="G86" s="83"/>
      <c r="H86" s="83"/>
      <c r="I86" s="83"/>
      <c r="J86" s="416">
        <v>172</v>
      </c>
      <c r="K86" s="344"/>
      <c r="L86" s="83"/>
      <c r="M86" s="417"/>
      <c r="N86" s="267"/>
      <c r="Q86" s="147"/>
      <c r="R86" s="135"/>
      <c r="T86" s="126"/>
      <c r="V86" s="128"/>
      <c r="W86" s="136"/>
      <c r="X86" s="136"/>
      <c r="Y86" s="136"/>
      <c r="Z86" s="136"/>
      <c r="AA86" s="136"/>
      <c r="AB86" s="136"/>
      <c r="AC86" s="136"/>
      <c r="AD86" s="136"/>
      <c r="AE86" s="52"/>
      <c r="AF86" s="136"/>
      <c r="AG86" s="100"/>
      <c r="AH86" s="134"/>
      <c r="AI86" s="142"/>
      <c r="AJ86" s="133"/>
      <c r="AK86" s="125"/>
      <c r="AL86" s="125"/>
      <c r="AN86" s="112"/>
      <c r="AO86" s="86"/>
    </row>
    <row r="87" spans="1:41" ht="15" x14ac:dyDescent="0.25">
      <c r="A87" s="307"/>
      <c r="B87" s="335"/>
      <c r="C87" s="83"/>
      <c r="D87" s="335"/>
      <c r="E87" s="344"/>
      <c r="F87" s="83"/>
      <c r="G87" s="83"/>
      <c r="H87" s="83"/>
      <c r="I87" s="83"/>
      <c r="J87" s="340">
        <f>J84+J41</f>
        <v>249</v>
      </c>
      <c r="K87" s="335"/>
      <c r="N87" s="267"/>
      <c r="Q87" s="147"/>
      <c r="R87" s="135"/>
      <c r="T87" s="126"/>
      <c r="V87" s="128"/>
      <c r="W87" s="136"/>
      <c r="X87" s="136"/>
      <c r="Y87" s="136"/>
      <c r="Z87" s="136"/>
      <c r="AA87" s="136"/>
      <c r="AB87" s="136"/>
      <c r="AC87" s="136"/>
      <c r="AD87" s="136"/>
      <c r="AE87" s="52"/>
      <c r="AF87" s="136"/>
      <c r="AG87" s="100"/>
      <c r="AH87" s="134"/>
      <c r="AI87" s="142"/>
      <c r="AJ87" s="133"/>
      <c r="AK87" s="125"/>
      <c r="AL87" s="125"/>
      <c r="AN87" s="112"/>
      <c r="AO87" s="86"/>
    </row>
    <row r="88" spans="1:41" x14ac:dyDescent="0.3">
      <c r="A88" s="307"/>
      <c r="B88" s="335"/>
      <c r="C88" s="83"/>
      <c r="D88" s="349"/>
      <c r="E88" s="344"/>
      <c r="F88" s="83"/>
      <c r="G88" s="83"/>
      <c r="H88" s="83"/>
      <c r="I88" s="83"/>
      <c r="J88" s="340"/>
      <c r="K88" s="335"/>
      <c r="L88" s="284" t="s">
        <v>256</v>
      </c>
      <c r="M88" s="332">
        <f>M85+M42</f>
        <v>1048419</v>
      </c>
      <c r="N88" s="267"/>
      <c r="Q88" s="147"/>
      <c r="R88" s="135"/>
      <c r="T88" s="126"/>
      <c r="V88" s="128"/>
      <c r="W88" s="136"/>
      <c r="X88" s="136"/>
      <c r="Y88" s="136"/>
      <c r="Z88" s="136"/>
      <c r="AA88" s="136"/>
      <c r="AB88" s="136"/>
      <c r="AC88" s="136"/>
      <c r="AD88" s="136"/>
      <c r="AE88" s="52"/>
      <c r="AF88" s="136"/>
      <c r="AG88" s="100"/>
      <c r="AH88" s="134"/>
      <c r="AI88" s="142"/>
      <c r="AJ88" s="133"/>
      <c r="AK88" s="125"/>
      <c r="AL88" s="125"/>
      <c r="AN88" s="112"/>
      <c r="AO88" s="86"/>
    </row>
    <row r="89" spans="1:41" x14ac:dyDescent="0.3">
      <c r="A89" s="307"/>
      <c r="B89" s="335"/>
      <c r="C89" s="83"/>
      <c r="D89" s="349"/>
      <c r="E89" s="344"/>
      <c r="F89" s="83"/>
      <c r="G89" s="83"/>
      <c r="H89" s="83"/>
      <c r="I89" s="83"/>
      <c r="J89" s="340"/>
      <c r="K89" s="335"/>
      <c r="L89" s="335"/>
      <c r="M89" s="379"/>
      <c r="N89" s="267"/>
      <c r="Q89" s="147"/>
      <c r="R89" s="135"/>
      <c r="T89" s="126"/>
      <c r="V89" s="128"/>
      <c r="W89" s="136"/>
      <c r="X89" s="136"/>
      <c r="Y89" s="136"/>
      <c r="Z89" s="136"/>
      <c r="AA89" s="136"/>
      <c r="AB89" s="136"/>
      <c r="AC89" s="136"/>
      <c r="AD89" s="136"/>
      <c r="AE89" s="52"/>
      <c r="AF89" s="136"/>
      <c r="AG89" s="100"/>
      <c r="AH89" s="134"/>
      <c r="AI89" s="142"/>
      <c r="AJ89" s="133"/>
      <c r="AK89" s="125"/>
      <c r="AL89" s="125"/>
      <c r="AN89" s="112"/>
      <c r="AO89" s="86"/>
    </row>
    <row r="90" spans="1:41" x14ac:dyDescent="0.3">
      <c r="A90" s="307"/>
      <c r="B90" s="335"/>
      <c r="C90" s="335"/>
      <c r="D90" s="344"/>
      <c r="E90" s="344"/>
      <c r="F90" s="83"/>
      <c r="G90" s="83"/>
      <c r="H90" s="380"/>
      <c r="I90" s="380"/>
      <c r="J90" s="340"/>
      <c r="K90" s="335"/>
      <c r="L90" s="335"/>
      <c r="M90" s="379"/>
      <c r="N90" s="267"/>
      <c r="Q90" s="147"/>
      <c r="R90" s="135"/>
      <c r="T90" s="126"/>
      <c r="V90" s="128"/>
      <c r="W90" s="136"/>
      <c r="X90" s="136"/>
      <c r="Y90" s="136"/>
      <c r="Z90" s="136"/>
      <c r="AA90" s="136"/>
      <c r="AB90" s="136"/>
      <c r="AC90" s="136"/>
      <c r="AD90" s="136"/>
      <c r="AE90" s="52"/>
      <c r="AF90" s="136"/>
      <c r="AG90" s="100"/>
      <c r="AH90" s="134"/>
      <c r="AI90" s="142"/>
      <c r="AJ90" s="133"/>
      <c r="AK90" s="125"/>
      <c r="AL90" s="125"/>
      <c r="AN90" s="112"/>
      <c r="AO90" s="86"/>
    </row>
    <row r="91" spans="1:41" x14ac:dyDescent="0.3">
      <c r="A91" s="307"/>
      <c r="B91" s="381"/>
      <c r="C91" s="335"/>
      <c r="D91" s="335"/>
      <c r="E91" s="344"/>
      <c r="F91" s="335"/>
      <c r="G91" s="344"/>
      <c r="H91" s="380"/>
      <c r="I91" s="380"/>
      <c r="J91" s="340"/>
      <c r="K91" s="335"/>
      <c r="L91" s="335"/>
      <c r="M91" s="379"/>
      <c r="N91" s="267"/>
      <c r="Q91" s="147"/>
      <c r="R91" s="135"/>
      <c r="T91" s="126"/>
      <c r="V91" s="128"/>
      <c r="W91" s="136"/>
      <c r="X91" s="136"/>
      <c r="Y91" s="136"/>
      <c r="Z91" s="136"/>
      <c r="AA91" s="136"/>
      <c r="AB91" s="136"/>
      <c r="AC91" s="136"/>
      <c r="AD91" s="136"/>
      <c r="AE91" s="52"/>
      <c r="AF91" s="136"/>
      <c r="AG91" s="100"/>
      <c r="AH91" s="134"/>
      <c r="AI91" s="142"/>
      <c r="AJ91" s="133"/>
      <c r="AK91" s="125"/>
      <c r="AL91" s="125"/>
      <c r="AN91" s="112"/>
      <c r="AO91" s="86"/>
    </row>
    <row r="92" spans="1:41" x14ac:dyDescent="0.3">
      <c r="A92" s="307"/>
      <c r="B92" s="306"/>
      <c r="C92" s="308"/>
      <c r="D92" s="309"/>
      <c r="E92" s="310"/>
      <c r="F92" s="311"/>
      <c r="G92" s="312"/>
      <c r="H92" s="313"/>
      <c r="I92" s="314"/>
      <c r="J92" s="280"/>
      <c r="K92" s="306"/>
      <c r="L92" s="306"/>
      <c r="M92" s="315"/>
      <c r="N92" s="267"/>
      <c r="Q92" s="147"/>
      <c r="R92" s="135"/>
      <c r="T92" s="126"/>
      <c r="V92" s="128"/>
      <c r="W92" s="136"/>
      <c r="X92" s="136"/>
      <c r="Y92" s="136"/>
      <c r="Z92" s="136"/>
      <c r="AA92" s="136"/>
      <c r="AB92" s="136"/>
      <c r="AC92" s="136"/>
      <c r="AD92" s="136"/>
      <c r="AE92" s="52"/>
      <c r="AF92" s="136"/>
      <c r="AG92" s="100"/>
      <c r="AH92" s="134"/>
      <c r="AI92" s="142"/>
      <c r="AJ92" s="133"/>
      <c r="AK92" s="125"/>
      <c r="AL92" s="125"/>
      <c r="AN92" s="112"/>
      <c r="AO92" s="86"/>
    </row>
    <row r="93" spans="1:41" x14ac:dyDescent="0.3">
      <c r="M93" s="300"/>
      <c r="N93" s="267"/>
      <c r="Q93" s="147"/>
      <c r="R93" s="135"/>
      <c r="T93" s="126"/>
      <c r="V93" s="128"/>
      <c r="W93" s="136"/>
      <c r="X93" s="136"/>
      <c r="Y93" s="136"/>
      <c r="Z93" s="136"/>
      <c r="AA93" s="136"/>
      <c r="AB93" s="136"/>
      <c r="AC93" s="136"/>
      <c r="AD93" s="136"/>
      <c r="AE93" s="52"/>
      <c r="AF93" s="136"/>
      <c r="AG93" s="100"/>
      <c r="AH93" s="134"/>
      <c r="AI93" s="142"/>
      <c r="AJ93" s="133"/>
      <c r="AK93" s="125"/>
      <c r="AL93" s="125"/>
      <c r="AN93" s="112"/>
      <c r="AO93" s="86"/>
    </row>
    <row r="94" spans="1:41" x14ac:dyDescent="0.3">
      <c r="N94" s="267"/>
      <c r="Q94" s="147"/>
      <c r="R94" s="135"/>
      <c r="T94" s="126"/>
      <c r="V94" s="128"/>
      <c r="W94" s="136"/>
      <c r="X94" s="136"/>
      <c r="Y94" s="136"/>
      <c r="Z94" s="136"/>
      <c r="AA94" s="136"/>
      <c r="AB94" s="136"/>
      <c r="AC94" s="136"/>
      <c r="AD94" s="136"/>
      <c r="AE94" s="52"/>
      <c r="AF94" s="136"/>
      <c r="AG94" s="100"/>
      <c r="AH94" s="134"/>
      <c r="AI94" s="142"/>
      <c r="AJ94" s="133"/>
      <c r="AK94" s="125"/>
      <c r="AL94" s="125"/>
      <c r="AN94" s="112"/>
      <c r="AO94" s="86"/>
    </row>
    <row r="95" spans="1:41" x14ac:dyDescent="0.3">
      <c r="N95" s="267"/>
      <c r="Q95" s="147"/>
      <c r="R95" s="135"/>
      <c r="T95" s="126"/>
      <c r="V95" s="128"/>
      <c r="W95" s="136"/>
      <c r="X95" s="136"/>
      <c r="Y95" s="136"/>
      <c r="Z95" s="136"/>
      <c r="AA95" s="136"/>
      <c r="AB95" s="136"/>
      <c r="AC95" s="136"/>
      <c r="AD95" s="136"/>
      <c r="AE95" s="52"/>
      <c r="AF95" s="136"/>
      <c r="AG95" s="100"/>
      <c r="AH95" s="134"/>
      <c r="AI95" s="142"/>
      <c r="AJ95" s="133"/>
      <c r="AK95" s="125"/>
      <c r="AL95" s="125"/>
      <c r="AN95" s="112"/>
      <c r="AO95" s="86"/>
    </row>
    <row r="96" spans="1:41" x14ac:dyDescent="0.3">
      <c r="N96" s="267"/>
      <c r="Q96" s="147"/>
      <c r="R96" s="135"/>
      <c r="T96" s="126"/>
      <c r="V96" s="128"/>
      <c r="W96" s="136"/>
      <c r="X96" s="136"/>
      <c r="Y96" s="136"/>
      <c r="Z96" s="136"/>
      <c r="AA96" s="136"/>
      <c r="AB96" s="136"/>
      <c r="AC96" s="136"/>
      <c r="AD96" s="136"/>
      <c r="AE96" s="52"/>
      <c r="AF96" s="136"/>
      <c r="AG96" s="100"/>
      <c r="AH96" s="134"/>
      <c r="AI96" s="142"/>
      <c r="AJ96" s="133"/>
      <c r="AK96" s="125"/>
      <c r="AL96" s="125"/>
      <c r="AN96" s="112"/>
      <c r="AO96" s="86"/>
    </row>
    <row r="97" spans="14:41" x14ac:dyDescent="0.3">
      <c r="N97" s="267"/>
      <c r="Q97" s="147"/>
      <c r="R97" s="135"/>
      <c r="T97" s="126"/>
      <c r="V97" s="128"/>
      <c r="W97" s="136"/>
      <c r="X97" s="136"/>
      <c r="Y97" s="136"/>
      <c r="Z97" s="136"/>
      <c r="AA97" s="136"/>
      <c r="AB97" s="136"/>
      <c r="AC97" s="136"/>
      <c r="AD97" s="136"/>
      <c r="AE97" s="52"/>
      <c r="AF97" s="136"/>
      <c r="AG97" s="100"/>
      <c r="AH97" s="134"/>
      <c r="AI97" s="142"/>
      <c r="AJ97" s="133"/>
      <c r="AK97" s="125"/>
      <c r="AL97" s="125"/>
      <c r="AN97" s="112"/>
      <c r="AO97" s="86"/>
    </row>
    <row r="98" spans="14:41" x14ac:dyDescent="0.3">
      <c r="N98" s="267"/>
      <c r="Q98" s="147"/>
      <c r="R98" s="135"/>
      <c r="T98" s="126"/>
      <c r="V98" s="128"/>
      <c r="W98" s="136"/>
      <c r="X98" s="136"/>
      <c r="Y98" s="136"/>
      <c r="Z98" s="136"/>
      <c r="AA98" s="136"/>
      <c r="AB98" s="136"/>
      <c r="AC98" s="136"/>
      <c r="AD98" s="136"/>
      <c r="AE98" s="52"/>
      <c r="AF98" s="136"/>
      <c r="AG98" s="100"/>
      <c r="AH98" s="134"/>
      <c r="AI98" s="142"/>
      <c r="AJ98" s="133"/>
      <c r="AK98" s="125"/>
      <c r="AL98" s="125"/>
      <c r="AN98" s="112"/>
      <c r="AO98" s="86"/>
    </row>
    <row r="99" spans="14:41" x14ac:dyDescent="0.3">
      <c r="N99" s="267"/>
      <c r="Q99" s="147"/>
      <c r="R99" s="135"/>
      <c r="T99" s="126"/>
      <c r="V99" s="128"/>
      <c r="W99" s="136"/>
      <c r="X99" s="136"/>
      <c r="Y99" s="136"/>
      <c r="Z99" s="136"/>
      <c r="AA99" s="136"/>
      <c r="AB99" s="136"/>
      <c r="AC99" s="136"/>
      <c r="AD99" s="136"/>
      <c r="AE99" s="52"/>
      <c r="AF99" s="136"/>
      <c r="AG99" s="100"/>
      <c r="AH99" s="134"/>
      <c r="AI99" s="142"/>
      <c r="AJ99" s="133"/>
      <c r="AK99" s="125"/>
      <c r="AL99" s="125"/>
      <c r="AN99" s="112"/>
      <c r="AO99" s="86"/>
    </row>
    <row r="100" spans="14:41" x14ac:dyDescent="0.3">
      <c r="N100" s="267"/>
      <c r="Q100" s="147"/>
      <c r="R100" s="135"/>
      <c r="T100" s="126"/>
      <c r="V100" s="128"/>
      <c r="W100" s="136"/>
      <c r="X100" s="136"/>
      <c r="Y100" s="136"/>
      <c r="Z100" s="136"/>
      <c r="AA100" s="136"/>
      <c r="AB100" s="136"/>
      <c r="AC100" s="136"/>
      <c r="AD100" s="136"/>
      <c r="AE100" s="52"/>
      <c r="AF100" s="136"/>
      <c r="AG100" s="100"/>
      <c r="AH100" s="134"/>
      <c r="AI100" s="142"/>
      <c r="AJ100" s="133"/>
      <c r="AK100" s="125"/>
      <c r="AL100" s="125"/>
      <c r="AN100" s="112"/>
      <c r="AO100" s="86"/>
    </row>
    <row r="101" spans="14:41" x14ac:dyDescent="0.3">
      <c r="N101" s="267"/>
      <c r="Q101" s="147"/>
      <c r="R101" s="135"/>
      <c r="T101" s="126"/>
      <c r="V101" s="128"/>
      <c r="W101" s="136"/>
      <c r="X101" s="136"/>
      <c r="Y101" s="136"/>
      <c r="Z101" s="136"/>
      <c r="AA101" s="136"/>
      <c r="AB101" s="136"/>
      <c r="AC101" s="136"/>
      <c r="AD101" s="136"/>
      <c r="AE101" s="52"/>
      <c r="AF101" s="136"/>
      <c r="AG101" s="100"/>
      <c r="AH101" s="134"/>
      <c r="AI101" s="142"/>
      <c r="AJ101" s="133"/>
      <c r="AK101" s="125"/>
      <c r="AL101" s="125"/>
      <c r="AN101" s="112"/>
      <c r="AO101" s="86"/>
    </row>
    <row r="102" spans="14:41" x14ac:dyDescent="0.3">
      <c r="N102" s="267"/>
      <c r="Q102" s="147"/>
      <c r="R102" s="135"/>
      <c r="T102" s="126"/>
      <c r="V102" s="128"/>
      <c r="W102" s="136"/>
      <c r="X102" s="136"/>
      <c r="Y102" s="136"/>
      <c r="Z102" s="136"/>
      <c r="AA102" s="136"/>
      <c r="AB102" s="136"/>
      <c r="AC102" s="136"/>
      <c r="AD102" s="136"/>
      <c r="AE102" s="52"/>
      <c r="AF102" s="136"/>
      <c r="AG102" s="100"/>
      <c r="AH102" s="134"/>
      <c r="AI102" s="142"/>
      <c r="AJ102" s="133"/>
      <c r="AK102" s="125"/>
      <c r="AL102" s="125"/>
      <c r="AN102" s="112"/>
      <c r="AO102" s="86"/>
    </row>
    <row r="103" spans="14:41" x14ac:dyDescent="0.3">
      <c r="N103" s="267"/>
      <c r="Q103" s="147"/>
      <c r="R103" s="135"/>
      <c r="T103" s="126"/>
      <c r="V103" s="128"/>
      <c r="W103" s="136"/>
      <c r="X103" s="136"/>
      <c r="Y103" s="136"/>
      <c r="Z103" s="136"/>
      <c r="AA103" s="136"/>
      <c r="AB103" s="136"/>
      <c r="AC103" s="136"/>
      <c r="AD103" s="136"/>
      <c r="AE103" s="52"/>
      <c r="AF103" s="136"/>
      <c r="AG103" s="100"/>
      <c r="AH103" s="134"/>
      <c r="AI103" s="142"/>
      <c r="AJ103" s="133"/>
      <c r="AK103" s="125"/>
      <c r="AL103" s="125"/>
      <c r="AN103" s="112"/>
      <c r="AO103" s="86"/>
    </row>
    <row r="104" spans="14:41" x14ac:dyDescent="0.3">
      <c r="N104" s="267"/>
      <c r="Q104" s="147"/>
      <c r="R104" s="135"/>
      <c r="T104" s="126"/>
      <c r="V104" s="128"/>
      <c r="W104" s="136"/>
      <c r="X104" s="136"/>
      <c r="Y104" s="136"/>
      <c r="Z104" s="136"/>
      <c r="AA104" s="136"/>
      <c r="AB104" s="136"/>
      <c r="AC104" s="136"/>
      <c r="AD104" s="136"/>
      <c r="AE104" s="52"/>
      <c r="AF104" s="136"/>
      <c r="AG104" s="100"/>
      <c r="AH104" s="134"/>
      <c r="AI104" s="142"/>
      <c r="AJ104" s="133"/>
      <c r="AK104" s="125"/>
      <c r="AL104" s="125"/>
      <c r="AN104" s="112"/>
      <c r="AO104" s="86"/>
    </row>
    <row r="105" spans="14:41" x14ac:dyDescent="0.3">
      <c r="N105" s="267"/>
      <c r="Q105" s="147"/>
      <c r="R105" s="135"/>
      <c r="T105" s="126"/>
      <c r="V105" s="128"/>
      <c r="W105" s="136"/>
      <c r="X105" s="136"/>
      <c r="Y105" s="136"/>
      <c r="Z105" s="136"/>
      <c r="AA105" s="136"/>
      <c r="AB105" s="136"/>
      <c r="AC105" s="136"/>
      <c r="AD105" s="136"/>
      <c r="AE105" s="52"/>
      <c r="AF105" s="136"/>
      <c r="AG105" s="100"/>
      <c r="AH105" s="134"/>
      <c r="AI105" s="142"/>
      <c r="AJ105" s="133"/>
      <c r="AK105" s="125"/>
      <c r="AL105" s="125"/>
      <c r="AN105" s="112"/>
      <c r="AO105" s="86"/>
    </row>
    <row r="106" spans="14:41" x14ac:dyDescent="0.3">
      <c r="N106" s="267"/>
      <c r="Q106" s="147"/>
      <c r="R106" s="135"/>
      <c r="T106" s="126"/>
      <c r="V106" s="128"/>
      <c r="W106" s="136"/>
      <c r="X106" s="136"/>
      <c r="Y106" s="136"/>
      <c r="Z106" s="136"/>
      <c r="AA106" s="136"/>
      <c r="AB106" s="136"/>
      <c r="AC106" s="136"/>
      <c r="AD106" s="136"/>
      <c r="AE106" s="52"/>
      <c r="AF106" s="136"/>
      <c r="AG106" s="100"/>
      <c r="AH106" s="134"/>
      <c r="AI106" s="142"/>
      <c r="AJ106" s="133"/>
      <c r="AK106" s="125"/>
      <c r="AL106" s="125"/>
      <c r="AN106" s="112"/>
      <c r="AO106" s="86"/>
    </row>
    <row r="107" spans="14:41" ht="18.75" customHeight="1" x14ac:dyDescent="0.3">
      <c r="N107" s="267"/>
      <c r="Q107" s="147"/>
      <c r="S107" s="124"/>
      <c r="T107" s="126"/>
      <c r="U107" s="127"/>
      <c r="W107" s="136"/>
      <c r="X107" s="136"/>
      <c r="Y107" s="136"/>
      <c r="Z107" s="136"/>
      <c r="AA107" s="136"/>
      <c r="AB107" s="136"/>
      <c r="AC107" s="136"/>
      <c r="AD107" s="136"/>
      <c r="AE107" s="52"/>
      <c r="AF107" s="136"/>
      <c r="AG107" s="100"/>
      <c r="AH107" s="137"/>
      <c r="AK107" s="125"/>
      <c r="AL107" s="125"/>
      <c r="AM107" s="125"/>
      <c r="AN107" s="112"/>
      <c r="AO107" s="86"/>
    </row>
    <row r="108" spans="14:41" x14ac:dyDescent="0.3">
      <c r="N108" s="267"/>
      <c r="Q108" s="147"/>
      <c r="S108" s="124"/>
      <c r="T108" s="126"/>
      <c r="U108" s="127"/>
      <c r="W108" s="136"/>
      <c r="X108" s="136"/>
      <c r="Y108" s="136"/>
      <c r="Z108" s="136"/>
      <c r="AA108" s="136"/>
      <c r="AB108" s="136"/>
      <c r="AC108" s="136"/>
      <c r="AD108" s="136"/>
      <c r="AE108" s="52"/>
      <c r="AF108" s="136"/>
      <c r="AG108" s="100"/>
      <c r="AH108" s="138"/>
      <c r="AK108" s="125"/>
      <c r="AL108" s="125"/>
      <c r="AM108" s="125"/>
      <c r="AN108" s="112"/>
      <c r="AO108" s="86"/>
    </row>
    <row r="109" spans="14:41" ht="18" customHeight="1" x14ac:dyDescent="0.3">
      <c r="Q109" s="147"/>
      <c r="S109" s="124"/>
      <c r="T109" s="114"/>
      <c r="U109" s="110"/>
      <c r="W109" s="136"/>
      <c r="X109" s="136"/>
      <c r="Y109" s="136"/>
      <c r="Z109" s="136"/>
      <c r="AA109" s="136"/>
      <c r="AB109" s="136"/>
      <c r="AC109" s="136"/>
      <c r="AD109" s="136"/>
      <c r="AE109" s="52"/>
      <c r="AF109" s="136"/>
      <c r="AG109" s="100"/>
      <c r="AH109" s="138"/>
      <c r="AK109" s="125"/>
      <c r="AL109" s="125"/>
      <c r="AM109" s="125"/>
      <c r="AN109" s="112"/>
      <c r="AO109" s="86"/>
    </row>
    <row r="110" spans="14:41" ht="16.5" customHeight="1" x14ac:dyDescent="0.3">
      <c r="Q110" s="147"/>
      <c r="S110" s="124"/>
      <c r="T110" s="114"/>
      <c r="U110" s="110"/>
      <c r="W110" s="136"/>
      <c r="X110" s="136"/>
      <c r="Y110" s="136"/>
      <c r="Z110" s="136"/>
      <c r="AA110" s="136"/>
      <c r="AB110" s="136"/>
      <c r="AC110" s="136"/>
      <c r="AD110" s="136"/>
      <c r="AE110" s="52"/>
      <c r="AF110" s="136"/>
      <c r="AG110" s="100"/>
      <c r="AH110" s="138"/>
      <c r="AK110" s="125"/>
      <c r="AL110" s="125"/>
      <c r="AM110" s="125"/>
      <c r="AN110" s="112"/>
      <c r="AO110" s="86"/>
    </row>
    <row r="111" spans="14:41" ht="19.5" customHeight="1" x14ac:dyDescent="0.3">
      <c r="O111"/>
      <c r="P111"/>
      <c r="U111"/>
      <c r="V111" s="170"/>
      <c r="X111" s="170"/>
      <c r="Y111" s="170"/>
      <c r="Z111" s="170"/>
      <c r="AA111" s="170"/>
      <c r="AB111" s="170"/>
      <c r="AC111" s="170"/>
      <c r="AD111" s="170"/>
      <c r="AE111" s="170"/>
      <c r="AF111" s="170"/>
      <c r="AG111" s="170"/>
      <c r="AH111" s="170"/>
      <c r="AI111"/>
      <c r="AL111" s="125"/>
      <c r="AM111" s="125"/>
      <c r="AN111" s="112"/>
      <c r="AO111" s="86"/>
    </row>
    <row r="112" spans="14:41" x14ac:dyDescent="0.3">
      <c r="O112"/>
      <c r="P112"/>
      <c r="U112"/>
      <c r="V112" s="170"/>
      <c r="X112" s="170"/>
      <c r="Y112" s="170"/>
      <c r="Z112" s="170"/>
      <c r="AA112" s="170"/>
      <c r="AB112" s="170"/>
      <c r="AC112" s="170"/>
      <c r="AD112" s="170"/>
      <c r="AE112" s="170"/>
      <c r="AF112" s="170"/>
      <c r="AG112" s="170"/>
      <c r="AH112" s="170"/>
      <c r="AI112"/>
      <c r="AL112" s="125"/>
      <c r="AM112" s="125"/>
      <c r="AN112" s="112"/>
      <c r="AO112" s="86"/>
    </row>
    <row r="113" spans="1:41" x14ac:dyDescent="0.3">
      <c r="O113"/>
      <c r="P113"/>
      <c r="U113"/>
      <c r="V113" s="170"/>
      <c r="X113" s="170"/>
      <c r="Y113" s="170"/>
      <c r="Z113" s="170"/>
      <c r="AA113" s="170"/>
      <c r="AB113" s="170"/>
      <c r="AC113" s="170"/>
      <c r="AD113" s="170"/>
      <c r="AE113" s="170"/>
      <c r="AF113" s="170"/>
      <c r="AG113" s="170"/>
      <c r="AH113" s="170"/>
      <c r="AI113"/>
      <c r="AL113" s="125"/>
      <c r="AM113" s="125"/>
      <c r="AN113" s="112"/>
      <c r="AO113" s="86"/>
    </row>
    <row r="114" spans="1:41" x14ac:dyDescent="0.3">
      <c r="O114"/>
      <c r="P114"/>
      <c r="U114"/>
      <c r="V114" s="170"/>
      <c r="X114" s="170"/>
      <c r="Y114" s="170"/>
      <c r="Z114" s="170"/>
      <c r="AA114" s="170"/>
      <c r="AB114" s="170"/>
      <c r="AC114" s="170"/>
      <c r="AD114" s="170"/>
      <c r="AE114" s="170"/>
      <c r="AF114" s="170"/>
      <c r="AG114" s="170"/>
      <c r="AH114" s="170"/>
      <c r="AI114"/>
      <c r="AL114" s="125"/>
      <c r="AM114" s="125"/>
      <c r="AN114" s="112"/>
      <c r="AO114" s="86"/>
    </row>
    <row r="115" spans="1:41" x14ac:dyDescent="0.3">
      <c r="O115"/>
      <c r="P115"/>
      <c r="U115"/>
      <c r="V115" s="170"/>
      <c r="X115" s="170"/>
      <c r="Y115" s="170"/>
      <c r="Z115" s="170"/>
      <c r="AA115" s="170"/>
      <c r="AB115" s="170"/>
      <c r="AC115" s="170"/>
      <c r="AD115" s="170"/>
      <c r="AE115" s="170"/>
      <c r="AF115" s="170"/>
      <c r="AG115" s="170"/>
      <c r="AH115" s="170"/>
      <c r="AI115"/>
      <c r="AL115" s="125"/>
      <c r="AM115" s="125"/>
      <c r="AN115" s="112"/>
      <c r="AO115" s="86"/>
    </row>
    <row r="116" spans="1:41" x14ac:dyDescent="0.3">
      <c r="O116"/>
      <c r="P116"/>
      <c r="U116"/>
      <c r="V116" s="170"/>
      <c r="X116" s="170"/>
      <c r="Y116" s="170"/>
      <c r="Z116" s="170"/>
      <c r="AA116" s="170"/>
      <c r="AB116" s="170"/>
      <c r="AC116" s="170"/>
      <c r="AD116" s="170"/>
      <c r="AE116" s="170"/>
      <c r="AF116" s="170"/>
      <c r="AG116" s="170"/>
      <c r="AH116" s="170"/>
      <c r="AI116"/>
      <c r="AL116" s="125"/>
      <c r="AM116" s="125"/>
      <c r="AN116" s="112"/>
      <c r="AO116" s="86"/>
    </row>
    <row r="117" spans="1:41" x14ac:dyDescent="0.3">
      <c r="O117"/>
      <c r="P117"/>
      <c r="U117"/>
      <c r="V117" s="170"/>
      <c r="X117" s="170"/>
      <c r="Y117" s="170"/>
      <c r="Z117" s="170"/>
      <c r="AA117" s="170"/>
      <c r="AB117" s="170"/>
      <c r="AC117" s="170"/>
      <c r="AD117" s="170"/>
      <c r="AE117" s="170"/>
      <c r="AF117" s="170"/>
      <c r="AG117" s="170"/>
      <c r="AH117" s="170"/>
      <c r="AI117"/>
      <c r="AL117" s="125"/>
      <c r="AM117" s="125"/>
      <c r="AN117" s="112"/>
      <c r="AO117" s="86"/>
    </row>
    <row r="118" spans="1:41" x14ac:dyDescent="0.3">
      <c r="O118"/>
      <c r="P118"/>
      <c r="U118"/>
      <c r="V118" s="170"/>
      <c r="X118" s="170"/>
      <c r="Y118" s="170"/>
      <c r="Z118" s="170"/>
      <c r="AA118" s="170"/>
      <c r="AB118" s="170"/>
      <c r="AC118" s="170"/>
      <c r="AD118" s="170"/>
      <c r="AE118" s="170"/>
      <c r="AF118" s="170"/>
      <c r="AG118" s="170"/>
      <c r="AH118" s="170"/>
      <c r="AI118"/>
      <c r="AL118" s="125"/>
      <c r="AM118" s="125"/>
      <c r="AN118" s="112"/>
      <c r="AO118" s="86"/>
    </row>
    <row r="119" spans="1:41" x14ac:dyDescent="0.3">
      <c r="A119" s="307"/>
      <c r="B119" s="306"/>
      <c r="C119" s="308"/>
      <c r="D119" s="309"/>
      <c r="E119" s="312"/>
      <c r="F119" s="316"/>
      <c r="G119" s="312"/>
      <c r="H119" s="317"/>
      <c r="I119" s="317"/>
      <c r="J119" s="318"/>
      <c r="K119" s="306"/>
      <c r="L119" s="306"/>
      <c r="M119" s="315"/>
      <c r="O119"/>
      <c r="P119"/>
      <c r="U119"/>
      <c r="V119" s="170"/>
      <c r="X119" s="170"/>
      <c r="Y119" s="170"/>
      <c r="Z119" s="170"/>
      <c r="AA119" s="170"/>
      <c r="AB119" s="170"/>
      <c r="AC119" s="170"/>
      <c r="AD119" s="170"/>
      <c r="AE119" s="170"/>
      <c r="AF119" s="170"/>
      <c r="AG119" s="170"/>
      <c r="AH119" s="170"/>
      <c r="AI119"/>
      <c r="AL119" s="125"/>
      <c r="AM119" s="125"/>
    </row>
    <row r="120" spans="1:41" x14ac:dyDescent="0.3">
      <c r="A120" s="307"/>
      <c r="B120" s="306"/>
      <c r="C120" s="309"/>
      <c r="D120" s="308"/>
      <c r="E120" s="312"/>
      <c r="F120" s="316"/>
      <c r="G120" s="319"/>
      <c r="H120" s="314"/>
      <c r="I120" s="314"/>
      <c r="J120" s="318"/>
      <c r="K120" s="306"/>
      <c r="L120" s="306"/>
      <c r="M120" s="315"/>
      <c r="O120"/>
      <c r="P120"/>
      <c r="U120"/>
      <c r="V120" s="170"/>
      <c r="X120" s="170"/>
      <c r="Y120" s="170"/>
      <c r="Z120" s="170"/>
      <c r="AA120" s="170"/>
      <c r="AB120" s="170"/>
      <c r="AC120" s="170"/>
      <c r="AD120" s="170"/>
      <c r="AE120" s="170"/>
      <c r="AF120" s="170"/>
      <c r="AG120" s="170"/>
      <c r="AH120" s="170"/>
      <c r="AI120"/>
      <c r="AL120" s="125"/>
      <c r="AM120" s="125"/>
    </row>
    <row r="121" spans="1:41" x14ac:dyDescent="0.3">
      <c r="A121" s="307"/>
      <c r="B121" s="306"/>
      <c r="C121" s="309"/>
      <c r="D121" s="308"/>
      <c r="E121" s="312"/>
      <c r="F121" s="311"/>
      <c r="G121" s="312"/>
      <c r="H121" s="314"/>
      <c r="I121" s="314"/>
      <c r="J121" s="318"/>
      <c r="K121" s="308"/>
      <c r="L121" s="320"/>
      <c r="M121" s="315"/>
      <c r="O121"/>
      <c r="P121"/>
      <c r="U121"/>
      <c r="V121" s="170"/>
      <c r="X121" s="170"/>
      <c r="Y121" s="170"/>
      <c r="Z121" s="170"/>
      <c r="AA121" s="170"/>
      <c r="AB121" s="170"/>
      <c r="AC121" s="170"/>
      <c r="AD121" s="170"/>
      <c r="AE121" s="170"/>
      <c r="AF121" s="170"/>
      <c r="AG121" s="170"/>
      <c r="AH121" s="170"/>
      <c r="AI121"/>
      <c r="AL121" s="125"/>
      <c r="AM121" s="125"/>
    </row>
    <row r="122" spans="1:41" x14ac:dyDescent="0.3">
      <c r="C122" s="282"/>
      <c r="J122" s="171">
        <f>SUM(J45:J121)</f>
        <v>575</v>
      </c>
      <c r="M122" s="281"/>
      <c r="O122"/>
      <c r="P122"/>
      <c r="U122"/>
      <c r="V122" s="170"/>
      <c r="X122" s="170"/>
      <c r="Y122" s="170"/>
      <c r="Z122" s="170"/>
      <c r="AA122" s="170"/>
      <c r="AB122" s="170"/>
      <c r="AC122" s="170"/>
      <c r="AD122" s="170"/>
      <c r="AE122" s="170"/>
      <c r="AF122" s="170"/>
      <c r="AG122" s="170"/>
      <c r="AH122" s="170"/>
      <c r="AI122"/>
      <c r="AL122" s="125"/>
      <c r="AM122" s="125"/>
    </row>
    <row r="123" spans="1:41" ht="18.75" customHeight="1" x14ac:dyDescent="0.3">
      <c r="C123" s="282"/>
      <c r="J123" s="171" t="e">
        <f>+#REF!+J122</f>
        <v>#REF!</v>
      </c>
      <c r="M123" s="300">
        <f ca="1">SUM(M46:M122)</f>
        <v>2508161</v>
      </c>
      <c r="O123"/>
      <c r="P123"/>
      <c r="U123"/>
      <c r="V123" s="170"/>
      <c r="X123" s="170"/>
      <c r="Y123" s="170"/>
      <c r="Z123" s="170"/>
      <c r="AA123" s="170"/>
      <c r="AB123" s="170"/>
      <c r="AC123" s="170"/>
      <c r="AD123" s="170"/>
      <c r="AE123" s="170"/>
      <c r="AF123" s="170"/>
      <c r="AG123" s="170"/>
      <c r="AH123" s="170"/>
      <c r="AI123"/>
      <c r="AL123" s="125"/>
      <c r="AM123" s="125"/>
    </row>
    <row r="124" spans="1:41" x14ac:dyDescent="0.3">
      <c r="C124" s="282">
        <v>113</v>
      </c>
      <c r="M124" s="281">
        <v>1505041</v>
      </c>
      <c r="O124"/>
      <c r="P124"/>
      <c r="U124"/>
      <c r="V124" s="170"/>
      <c r="X124" s="170"/>
      <c r="Y124" s="170"/>
      <c r="Z124" s="170"/>
      <c r="AA124" s="170"/>
      <c r="AB124" s="170"/>
      <c r="AC124" s="170"/>
      <c r="AD124" s="170"/>
      <c r="AE124" s="170"/>
      <c r="AF124" s="170"/>
      <c r="AG124" s="170"/>
      <c r="AH124" s="170"/>
      <c r="AI124"/>
      <c r="AL124" s="125"/>
      <c r="AM124" s="125"/>
    </row>
    <row r="125" spans="1:41" x14ac:dyDescent="0.3">
      <c r="C125" s="282"/>
      <c r="M125" s="285"/>
      <c r="O125"/>
      <c r="P125"/>
      <c r="U125"/>
      <c r="V125" s="170"/>
      <c r="X125" s="170"/>
      <c r="Y125" s="170"/>
      <c r="Z125" s="170"/>
      <c r="AA125" s="170"/>
      <c r="AB125" s="170"/>
      <c r="AC125" s="170"/>
      <c r="AD125" s="170"/>
      <c r="AE125" s="170"/>
      <c r="AF125" s="170"/>
      <c r="AG125" s="170"/>
      <c r="AH125" s="170"/>
      <c r="AI125"/>
    </row>
    <row r="126" spans="1:41" ht="15.75" customHeight="1" x14ac:dyDescent="0.3">
      <c r="C126" s="282"/>
      <c r="M126" s="285"/>
      <c r="O126"/>
      <c r="P126"/>
      <c r="U126"/>
      <c r="V126" s="170"/>
      <c r="X126" s="170"/>
      <c r="Y126" s="170"/>
      <c r="Z126" s="170"/>
      <c r="AA126" s="170"/>
      <c r="AB126" s="170"/>
      <c r="AC126" s="170"/>
      <c r="AD126" s="170"/>
      <c r="AE126" s="170"/>
      <c r="AF126" s="170"/>
      <c r="AG126" s="170"/>
      <c r="AH126" s="170"/>
      <c r="AI126"/>
    </row>
    <row r="127" spans="1:41" x14ac:dyDescent="0.3">
      <c r="C127" s="282"/>
      <c r="M127" s="285"/>
      <c r="O127"/>
      <c r="P127"/>
      <c r="U127"/>
      <c r="V127" s="170"/>
      <c r="X127" s="170"/>
      <c r="Y127" s="170"/>
      <c r="Z127" s="170"/>
      <c r="AA127" s="170"/>
      <c r="AB127" s="170"/>
      <c r="AC127" s="170"/>
      <c r="AD127" s="170"/>
      <c r="AE127" s="170"/>
      <c r="AF127" s="170"/>
      <c r="AG127" s="170"/>
      <c r="AH127" s="170"/>
      <c r="AI127"/>
    </row>
    <row r="128" spans="1:41" x14ac:dyDescent="0.3">
      <c r="C128" s="282"/>
      <c r="M128" s="285"/>
      <c r="O128"/>
      <c r="P128"/>
      <c r="U128"/>
      <c r="V128" s="170"/>
      <c r="X128" s="170"/>
      <c r="Y128" s="170"/>
      <c r="Z128" s="170"/>
      <c r="AA128" s="170"/>
      <c r="AB128" s="170"/>
      <c r="AC128" s="170"/>
      <c r="AD128" s="170"/>
      <c r="AE128" s="170"/>
      <c r="AF128" s="170"/>
      <c r="AG128" s="170"/>
      <c r="AH128" s="170"/>
      <c r="AI128"/>
    </row>
    <row r="129" spans="3:43" x14ac:dyDescent="0.3">
      <c r="C129" s="282"/>
      <c r="M129" s="285"/>
      <c r="O129"/>
      <c r="P129"/>
      <c r="U129"/>
      <c r="V129" s="170"/>
      <c r="X129" s="170"/>
      <c r="Y129" s="170"/>
      <c r="Z129" s="170"/>
      <c r="AA129" s="170"/>
      <c r="AB129" s="170"/>
      <c r="AC129" s="170"/>
      <c r="AD129" s="170"/>
      <c r="AE129" s="170"/>
      <c r="AF129" s="170"/>
      <c r="AG129" s="170"/>
      <c r="AH129" s="170"/>
      <c r="AI129"/>
      <c r="AL129" s="82"/>
      <c r="AM129" s="82"/>
      <c r="AN129" s="82"/>
      <c r="AO129" s="82"/>
      <c r="AP129" s="82"/>
    </row>
    <row r="130" spans="3:43" x14ac:dyDescent="0.3">
      <c r="C130" s="282"/>
      <c r="M130" s="285"/>
      <c r="O130"/>
      <c r="P130"/>
      <c r="U130"/>
      <c r="V130" s="170"/>
      <c r="X130" s="170"/>
      <c r="Y130" s="170"/>
      <c r="Z130" s="170"/>
      <c r="AA130" s="170"/>
      <c r="AB130" s="170"/>
      <c r="AC130" s="170"/>
      <c r="AD130" s="170"/>
      <c r="AE130" s="170"/>
      <c r="AF130" s="170"/>
      <c r="AG130" s="170"/>
      <c r="AH130" s="170"/>
      <c r="AI130"/>
      <c r="AL130" s="129"/>
      <c r="AM130" s="131"/>
      <c r="AQ130" s="125"/>
    </row>
    <row r="131" spans="3:43" x14ac:dyDescent="0.3">
      <c r="C131" s="282"/>
      <c r="M131" s="285"/>
      <c r="O131"/>
      <c r="P131"/>
      <c r="U131"/>
      <c r="V131" s="170"/>
      <c r="X131" s="170"/>
      <c r="Y131" s="170"/>
      <c r="Z131" s="170"/>
      <c r="AA131" s="170"/>
      <c r="AB131" s="170"/>
      <c r="AC131" s="170"/>
      <c r="AD131" s="170"/>
      <c r="AE131" s="170"/>
      <c r="AF131" s="170"/>
      <c r="AG131" s="170"/>
      <c r="AH131" s="170"/>
      <c r="AI131"/>
      <c r="AL131" s="129"/>
      <c r="AM131" s="131"/>
      <c r="AQ131" s="125"/>
    </row>
    <row r="132" spans="3:43" x14ac:dyDescent="0.3">
      <c r="C132" s="282"/>
      <c r="M132" s="285"/>
      <c r="O132"/>
      <c r="P132"/>
      <c r="U132"/>
      <c r="V132" s="170"/>
      <c r="X132" s="170"/>
      <c r="Y132" s="170"/>
      <c r="Z132" s="170"/>
      <c r="AA132" s="170"/>
      <c r="AB132" s="170"/>
      <c r="AC132" s="170"/>
      <c r="AD132" s="170"/>
      <c r="AE132" s="170"/>
      <c r="AF132" s="170"/>
      <c r="AG132" s="170"/>
      <c r="AH132" s="170"/>
      <c r="AI132"/>
    </row>
    <row r="133" spans="3:43" x14ac:dyDescent="0.3">
      <c r="C133" s="282"/>
      <c r="M133" s="285"/>
      <c r="O133"/>
      <c r="P133"/>
      <c r="U133"/>
      <c r="V133" s="170"/>
      <c r="X133" s="170"/>
      <c r="Y133" s="170"/>
      <c r="Z133" s="170"/>
      <c r="AA133" s="170"/>
      <c r="AB133" s="170"/>
      <c r="AC133" s="170"/>
      <c r="AD133" s="170"/>
      <c r="AE133" s="170"/>
      <c r="AF133" s="170"/>
      <c r="AG133" s="170"/>
      <c r="AH133" s="170"/>
      <c r="AI133"/>
      <c r="AL133" s="100"/>
      <c r="AM133" s="134"/>
      <c r="AP133" s="125"/>
      <c r="AQ133" s="125"/>
    </row>
    <row r="134" spans="3:43" x14ac:dyDescent="0.3">
      <c r="C134" s="282"/>
      <c r="M134" s="285"/>
      <c r="O134"/>
      <c r="P134"/>
      <c r="U134"/>
      <c r="V134" s="170"/>
      <c r="X134" s="170"/>
      <c r="Y134" s="170"/>
      <c r="Z134" s="170"/>
      <c r="AA134" s="170"/>
      <c r="AB134" s="170"/>
      <c r="AC134" s="170"/>
      <c r="AD134" s="170"/>
      <c r="AE134" s="170"/>
      <c r="AF134" s="170"/>
      <c r="AG134" s="170"/>
      <c r="AH134" s="170"/>
      <c r="AI134"/>
      <c r="AL134" s="100"/>
      <c r="AM134" s="134"/>
      <c r="AP134" s="125"/>
      <c r="AQ134" s="125"/>
    </row>
    <row r="135" spans="3:43" x14ac:dyDescent="0.3">
      <c r="C135" s="282"/>
      <c r="M135" s="285"/>
      <c r="O135"/>
      <c r="P135"/>
      <c r="U135"/>
      <c r="V135" s="170"/>
      <c r="X135" s="170"/>
      <c r="Y135" s="170"/>
      <c r="Z135" s="170"/>
      <c r="AA135" s="170"/>
      <c r="AB135" s="170"/>
      <c r="AC135" s="170"/>
      <c r="AD135" s="170"/>
      <c r="AE135" s="170"/>
      <c r="AF135" s="170"/>
      <c r="AG135" s="170"/>
      <c r="AH135" s="170"/>
      <c r="AI135"/>
      <c r="AL135" s="100"/>
      <c r="AM135" s="134"/>
      <c r="AP135" s="125"/>
      <c r="AQ135" s="125"/>
    </row>
    <row r="136" spans="3:43" x14ac:dyDescent="0.3">
      <c r="C136" s="282"/>
      <c r="M136" s="285"/>
      <c r="O136"/>
      <c r="P136"/>
      <c r="U136"/>
      <c r="V136" s="170"/>
      <c r="X136" s="170"/>
      <c r="Y136" s="170"/>
      <c r="Z136" s="170"/>
      <c r="AA136" s="170"/>
      <c r="AB136" s="170"/>
      <c r="AC136" s="170"/>
      <c r="AD136" s="170"/>
      <c r="AE136" s="170"/>
      <c r="AF136" s="170"/>
      <c r="AG136" s="170"/>
      <c r="AH136" s="170"/>
      <c r="AI136"/>
      <c r="AL136" s="100"/>
      <c r="AM136" s="119"/>
      <c r="AP136" s="125"/>
      <c r="AQ136" s="125"/>
    </row>
    <row r="137" spans="3:43" x14ac:dyDescent="0.3">
      <c r="C137" s="282"/>
      <c r="M137" s="285"/>
      <c r="O137"/>
      <c r="P137"/>
      <c r="U137"/>
      <c r="V137" s="170"/>
      <c r="X137" s="170"/>
      <c r="Y137" s="170"/>
      <c r="Z137" s="170"/>
      <c r="AA137" s="170"/>
      <c r="AB137" s="170"/>
      <c r="AC137" s="170"/>
      <c r="AD137" s="170"/>
      <c r="AE137" s="170"/>
      <c r="AF137" s="170"/>
      <c r="AG137" s="170"/>
      <c r="AH137" s="170"/>
      <c r="AI137"/>
      <c r="AL137" s="100"/>
      <c r="AM137" s="119"/>
      <c r="AP137" s="125"/>
      <c r="AQ137" s="125"/>
    </row>
    <row r="138" spans="3:43" x14ac:dyDescent="0.3">
      <c r="C138" s="282"/>
      <c r="M138" s="285"/>
      <c r="O138"/>
      <c r="P138"/>
      <c r="U138"/>
      <c r="V138" s="170"/>
      <c r="X138" s="170"/>
      <c r="Y138" s="170"/>
      <c r="Z138" s="170"/>
      <c r="AA138" s="170"/>
      <c r="AB138" s="170"/>
      <c r="AC138" s="170"/>
      <c r="AD138" s="170"/>
      <c r="AE138" s="170"/>
      <c r="AF138" s="170"/>
      <c r="AG138" s="170"/>
      <c r="AH138" s="170"/>
      <c r="AI138"/>
      <c r="AL138" s="100"/>
      <c r="AM138" s="119"/>
      <c r="AP138" s="86"/>
      <c r="AQ138" s="125"/>
    </row>
    <row r="139" spans="3:43" x14ac:dyDescent="0.3">
      <c r="C139" s="282"/>
      <c r="M139" s="285"/>
      <c r="O139"/>
      <c r="P139"/>
      <c r="U139"/>
      <c r="V139" s="170"/>
      <c r="X139" s="170"/>
      <c r="Y139" s="170"/>
      <c r="Z139" s="170"/>
      <c r="AA139" s="170"/>
      <c r="AB139" s="170"/>
      <c r="AC139" s="170"/>
      <c r="AD139" s="170"/>
      <c r="AE139" s="170"/>
      <c r="AF139" s="170"/>
      <c r="AG139" s="170"/>
      <c r="AH139" s="170"/>
      <c r="AI139"/>
      <c r="AL139" s="129"/>
      <c r="AM139" s="143"/>
      <c r="AN139" s="141"/>
      <c r="AO139" s="141"/>
      <c r="AP139" s="123"/>
      <c r="AQ139" s="125"/>
    </row>
    <row r="140" spans="3:43" x14ac:dyDescent="0.3">
      <c r="C140" s="282"/>
      <c r="M140" s="285"/>
      <c r="O140" s="125"/>
      <c r="P140" s="125"/>
      <c r="U140" s="145"/>
      <c r="V140" s="146"/>
      <c r="X140" s="136"/>
      <c r="Y140" s="136"/>
      <c r="Z140" s="136"/>
      <c r="AA140" s="136"/>
      <c r="AB140" s="136"/>
      <c r="AC140" s="136"/>
      <c r="AD140" s="136"/>
      <c r="AE140" s="136"/>
      <c r="AF140" s="148"/>
      <c r="AG140" s="136"/>
      <c r="AH140" s="136"/>
      <c r="AI140" s="125"/>
      <c r="AL140" s="129"/>
      <c r="AM140" s="143"/>
      <c r="AN140" s="141"/>
      <c r="AO140" s="141"/>
      <c r="AP140" s="123"/>
      <c r="AQ140" s="125"/>
    </row>
    <row r="141" spans="3:43" x14ac:dyDescent="0.3">
      <c r="O141" s="125"/>
      <c r="P141" s="125"/>
      <c r="U141" s="145"/>
      <c r="V141" s="146"/>
      <c r="X141" s="136"/>
      <c r="Y141" s="136"/>
      <c r="Z141" s="136"/>
      <c r="AA141" s="136"/>
      <c r="AB141" s="136"/>
      <c r="AC141" s="136"/>
      <c r="AD141" s="136"/>
      <c r="AE141" s="136"/>
      <c r="AF141" s="148"/>
      <c r="AG141" s="136"/>
      <c r="AH141" s="136"/>
      <c r="AI141" s="125"/>
      <c r="AL141" s="82"/>
      <c r="AM141" s="82"/>
      <c r="AN141" s="82"/>
      <c r="AO141" s="82"/>
      <c r="AP141" s="82"/>
    </row>
    <row r="142" spans="3:43" x14ac:dyDescent="0.3">
      <c r="O142" s="125"/>
      <c r="P142" s="125"/>
      <c r="U142" s="145"/>
      <c r="V142" s="146"/>
      <c r="X142" s="136"/>
      <c r="Y142" s="136"/>
      <c r="Z142" s="136"/>
      <c r="AA142" s="136"/>
      <c r="AB142" s="136"/>
      <c r="AC142" s="136"/>
      <c r="AD142" s="136"/>
      <c r="AE142" s="136"/>
      <c r="AF142" s="148"/>
      <c r="AG142" s="136"/>
      <c r="AH142" s="136"/>
      <c r="AI142" s="125"/>
    </row>
    <row r="143" spans="3:43" x14ac:dyDescent="0.3">
      <c r="O143" s="125"/>
      <c r="P143" s="125"/>
      <c r="U143"/>
      <c r="V143" s="128"/>
      <c r="X143"/>
      <c r="Y143"/>
      <c r="Z143"/>
      <c r="AA143"/>
      <c r="AB143"/>
      <c r="AC143"/>
      <c r="AD143"/>
      <c r="AE143"/>
      <c r="AF143"/>
      <c r="AG143" s="128"/>
      <c r="AH143"/>
      <c r="AI143" s="125"/>
    </row>
    <row r="144" spans="3:43" x14ac:dyDescent="0.3">
      <c r="O144" s="125"/>
      <c r="P144" s="125"/>
      <c r="U144" s="171"/>
      <c r="V144" s="172"/>
      <c r="X144" s="173"/>
      <c r="Y144" s="173"/>
      <c r="Z144" s="173"/>
      <c r="AA144" s="173"/>
      <c r="AB144" s="173"/>
      <c r="AC144" s="173"/>
      <c r="AD144" s="173"/>
      <c r="AE144" s="173"/>
      <c r="AF144" s="173"/>
      <c r="AG144" s="173"/>
      <c r="AH144" s="173"/>
      <c r="AI144" s="174"/>
    </row>
    <row r="145" spans="1:35" x14ac:dyDescent="0.3">
      <c r="O145" s="125"/>
      <c r="P145"/>
      <c r="U145" s="171"/>
      <c r="V145" s="170"/>
      <c r="X145" s="170"/>
      <c r="Y145" s="170"/>
      <c r="Z145" s="170"/>
      <c r="AA145" s="170"/>
      <c r="AB145" s="170"/>
      <c r="AC145" s="170"/>
      <c r="AD145" s="170"/>
      <c r="AE145" s="170"/>
      <c r="AF145" s="170"/>
      <c r="AG145" s="170"/>
      <c r="AH145" s="170"/>
      <c r="AI145" s="174"/>
    </row>
    <row r="146" spans="1:35" x14ac:dyDescent="0.3">
      <c r="O146" s="125"/>
      <c r="P146" s="125"/>
      <c r="U146" s="171"/>
      <c r="V146" s="170"/>
      <c r="X146" s="170"/>
      <c r="Y146" s="170"/>
      <c r="Z146" s="170"/>
      <c r="AA146" s="170"/>
      <c r="AB146" s="170"/>
      <c r="AC146" s="170"/>
      <c r="AD146" s="170"/>
      <c r="AE146" s="170"/>
      <c r="AF146" s="170"/>
      <c r="AG146" s="170"/>
      <c r="AH146" s="100"/>
      <c r="AI146" s="174"/>
    </row>
    <row r="147" spans="1:35" x14ac:dyDescent="0.3">
      <c r="O147" s="125"/>
      <c r="P147"/>
      <c r="U147" s="171"/>
      <c r="V147" s="170"/>
      <c r="X147" s="170"/>
      <c r="Y147" s="170"/>
      <c r="Z147" s="170"/>
      <c r="AA147" s="170"/>
      <c r="AB147" s="170"/>
      <c r="AC147" s="170"/>
      <c r="AD147" s="170"/>
      <c r="AE147" s="170"/>
      <c r="AF147" s="170"/>
      <c r="AG147" s="170"/>
      <c r="AH147" s="100"/>
      <c r="AI147" s="174"/>
    </row>
    <row r="148" spans="1:35" x14ac:dyDescent="0.3">
      <c r="O148" s="125"/>
      <c r="P148"/>
      <c r="U148" s="171"/>
      <c r="V148" s="170"/>
      <c r="X148" s="170"/>
      <c r="Y148" s="170"/>
      <c r="Z148" s="170"/>
      <c r="AA148" s="170"/>
      <c r="AB148" s="170"/>
      <c r="AC148" s="170"/>
      <c r="AD148" s="170"/>
      <c r="AE148" s="170"/>
      <c r="AF148" s="170"/>
      <c r="AG148" s="170"/>
      <c r="AH148" s="100"/>
      <c r="AI148" s="174"/>
    </row>
    <row r="149" spans="1:35" x14ac:dyDescent="0.3">
      <c r="O149" s="125"/>
      <c r="P149"/>
      <c r="U149" s="171"/>
      <c r="V149" s="170"/>
      <c r="X149" s="170"/>
      <c r="Y149" s="170"/>
      <c r="Z149" s="170"/>
      <c r="AA149" s="170"/>
      <c r="AB149" s="170"/>
      <c r="AC149" s="170"/>
      <c r="AD149" s="170"/>
      <c r="AE149" s="170"/>
      <c r="AF149" s="170"/>
      <c r="AG149" s="170"/>
      <c r="AH149" s="100"/>
      <c r="AI149" s="174"/>
    </row>
    <row r="150" spans="1:35" x14ac:dyDescent="0.3">
      <c r="O150" s="125"/>
      <c r="P150"/>
      <c r="U150" s="171"/>
      <c r="V150" s="170"/>
      <c r="X150" s="170"/>
      <c r="Y150" s="170"/>
      <c r="Z150" s="170"/>
      <c r="AA150" s="170"/>
      <c r="AB150" s="170"/>
      <c r="AC150" s="170"/>
      <c r="AD150" s="170"/>
      <c r="AE150" s="170"/>
      <c r="AF150" s="170"/>
      <c r="AG150" s="170"/>
      <c r="AH150" s="100"/>
      <c r="AI150" s="174"/>
    </row>
    <row r="151" spans="1:35" x14ac:dyDescent="0.3">
      <c r="O151" s="125"/>
      <c r="P151" s="125"/>
      <c r="U151" s="171"/>
      <c r="V151" s="170"/>
      <c r="X151" s="170"/>
      <c r="Y151" s="170"/>
      <c r="Z151" s="170"/>
      <c r="AA151" s="170"/>
      <c r="AB151" s="170"/>
      <c r="AC151" s="170"/>
      <c r="AD151" s="170"/>
      <c r="AE151" s="170"/>
      <c r="AF151" s="170"/>
      <c r="AG151" s="170"/>
      <c r="AH151" s="100"/>
      <c r="AI151" s="174"/>
    </row>
    <row r="152" spans="1:35" x14ac:dyDescent="0.3">
      <c r="O152" s="125"/>
      <c r="P152"/>
      <c r="U152" s="171"/>
      <c r="V152" s="170"/>
      <c r="X152" s="170"/>
      <c r="Y152" s="170"/>
      <c r="Z152" s="170"/>
      <c r="AA152" s="170"/>
      <c r="AB152" s="170"/>
      <c r="AC152" s="170"/>
      <c r="AD152" s="170"/>
      <c r="AE152" s="170"/>
      <c r="AF152" s="170"/>
      <c r="AG152" s="170"/>
      <c r="AH152" s="100"/>
      <c r="AI152" s="174"/>
    </row>
    <row r="153" spans="1:35" x14ac:dyDescent="0.3">
      <c r="O153" s="125"/>
      <c r="P153" s="125"/>
      <c r="U153" s="171"/>
      <c r="V153" s="170"/>
      <c r="X153" s="170"/>
      <c r="Y153" s="170"/>
      <c r="Z153" s="170"/>
      <c r="AA153" s="170"/>
      <c r="AB153" s="170"/>
      <c r="AC153" s="170"/>
      <c r="AD153" s="170"/>
      <c r="AE153" s="170"/>
      <c r="AF153" s="170"/>
      <c r="AG153" s="170"/>
      <c r="AH153" s="100"/>
      <c r="AI153" s="174"/>
    </row>
    <row r="154" spans="1:35" x14ac:dyDescent="0.3">
      <c r="O154" s="125"/>
      <c r="P154" s="125"/>
      <c r="U154" s="175"/>
      <c r="V154" s="176"/>
      <c r="X154" s="176"/>
      <c r="Y154" s="176"/>
      <c r="Z154" s="176"/>
      <c r="AA154" s="176"/>
      <c r="AB154" s="176"/>
      <c r="AC154" s="176"/>
      <c r="AD154" s="176"/>
      <c r="AE154" s="176"/>
      <c r="AF154" s="176"/>
      <c r="AG154" s="176"/>
      <c r="AH154" s="100"/>
      <c r="AI154" s="174"/>
    </row>
    <row r="155" spans="1:35" x14ac:dyDescent="0.3">
      <c r="O155" s="125"/>
      <c r="P155" s="132"/>
      <c r="U155" s="175"/>
      <c r="V155" s="176"/>
      <c r="X155" s="176"/>
      <c r="Y155" s="176"/>
      <c r="Z155" s="176"/>
      <c r="AA155" s="176"/>
      <c r="AB155" s="176"/>
      <c r="AC155" s="176"/>
      <c r="AD155" s="176"/>
      <c r="AE155" s="176"/>
      <c r="AF155" s="176"/>
      <c r="AG155" s="176"/>
      <c r="AH155" s="100"/>
      <c r="AI155" s="174"/>
    </row>
    <row r="156" spans="1:35" x14ac:dyDescent="0.3">
      <c r="O156" s="125"/>
      <c r="P156" s="132"/>
      <c r="U156" s="175"/>
      <c r="V156" s="176"/>
      <c r="X156" s="176"/>
      <c r="Y156" s="176"/>
      <c r="Z156" s="176"/>
      <c r="AA156" s="176"/>
      <c r="AB156" s="176"/>
      <c r="AC156" s="176"/>
      <c r="AD156" s="176"/>
      <c r="AE156" s="176"/>
      <c r="AF156" s="176"/>
      <c r="AG156" s="176"/>
      <c r="AH156" s="100"/>
      <c r="AI156" s="174"/>
    </row>
    <row r="157" spans="1:35" x14ac:dyDescent="0.3">
      <c r="A157" s="273">
        <f>105+45</f>
        <v>150</v>
      </c>
      <c r="B157" s="274"/>
      <c r="C157" s="275"/>
      <c r="D157" s="276"/>
      <c r="E157" s="228"/>
      <c r="F157" s="228"/>
      <c r="G157" s="228"/>
      <c r="H157" s="228"/>
      <c r="I157" s="228"/>
      <c r="J157" s="228"/>
      <c r="K157" s="269"/>
      <c r="L157" s="228"/>
      <c r="M157" s="273">
        <f ca="1">SUM(M44:M89)</f>
        <v>2532161</v>
      </c>
    </row>
    <row r="158" spans="1:35" x14ac:dyDescent="0.3">
      <c r="A158" s="228"/>
      <c r="B158" s="274"/>
      <c r="C158" s="275"/>
      <c r="D158" s="276"/>
      <c r="E158" s="228"/>
      <c r="F158" s="228"/>
      <c r="G158" s="228"/>
      <c r="H158" s="228"/>
      <c r="I158" s="228"/>
      <c r="J158" s="228"/>
      <c r="K158" s="269"/>
      <c r="L158" s="228" t="s">
        <v>243</v>
      </c>
      <c r="M158" s="273" t="e">
        <f ca="1">+#REF!+M157</f>
        <v>#REF!</v>
      </c>
    </row>
    <row r="159" spans="1:35" x14ac:dyDescent="0.3">
      <c r="A159" s="229"/>
      <c r="B159" s="187"/>
      <c r="C159" s="226"/>
      <c r="D159" s="242"/>
      <c r="E159" s="229"/>
      <c r="F159" s="229"/>
      <c r="G159" s="229"/>
      <c r="H159" s="229"/>
      <c r="I159" s="229"/>
      <c r="J159" s="229"/>
      <c r="K159" s="269"/>
      <c r="L159" s="228"/>
      <c r="M159" s="254"/>
    </row>
    <row r="160" spans="1:35" x14ac:dyDescent="0.3">
      <c r="A160" s="229"/>
      <c r="B160" s="187"/>
      <c r="C160" s="226"/>
      <c r="D160" s="242"/>
      <c r="E160" s="229"/>
      <c r="F160" s="229"/>
      <c r="G160" s="229"/>
      <c r="H160" s="229"/>
      <c r="I160" s="229"/>
      <c r="J160" s="229"/>
      <c r="K160" s="269"/>
      <c r="L160" s="228"/>
      <c r="M160" s="254"/>
    </row>
    <row r="161" spans="1:13" x14ac:dyDescent="0.3">
      <c r="A161" s="229"/>
      <c r="B161" s="187"/>
      <c r="C161" s="226"/>
      <c r="D161" s="242"/>
      <c r="E161" s="229"/>
      <c r="F161" s="229"/>
      <c r="G161" s="229"/>
      <c r="H161" s="229"/>
      <c r="I161" s="229"/>
      <c r="J161" s="229"/>
      <c r="K161" s="269"/>
      <c r="L161" s="228"/>
      <c r="M161" s="254"/>
    </row>
    <row r="162" spans="1:13" x14ac:dyDescent="0.3">
      <c r="A162" s="229"/>
      <c r="B162" s="187"/>
      <c r="C162" s="226"/>
      <c r="D162" s="242"/>
      <c r="E162" s="229"/>
      <c r="F162" s="229"/>
      <c r="G162" s="229"/>
      <c r="H162" s="229"/>
      <c r="I162" s="229"/>
      <c r="J162" s="229"/>
      <c r="K162" s="269"/>
      <c r="L162" s="228"/>
      <c r="M162" s="254"/>
    </row>
    <row r="163" spans="1:13" x14ac:dyDescent="0.3">
      <c r="A163" s="229"/>
      <c r="B163" s="187"/>
      <c r="C163" s="227"/>
      <c r="D163" s="272"/>
      <c r="E163" s="230"/>
      <c r="F163" s="229"/>
      <c r="G163" s="229"/>
      <c r="H163" s="230"/>
      <c r="I163" s="230"/>
      <c r="J163" s="230"/>
      <c r="K163" s="269"/>
      <c r="L163" s="228"/>
      <c r="M163" s="254"/>
    </row>
    <row r="164" spans="1:13" x14ac:dyDescent="0.3">
      <c r="A164" s="229"/>
      <c r="B164" s="187"/>
      <c r="C164" s="227"/>
      <c r="D164" s="272"/>
      <c r="E164" s="230"/>
      <c r="F164" s="229"/>
      <c r="G164" s="229"/>
      <c r="H164" s="230"/>
      <c r="I164" s="230"/>
      <c r="J164" s="230"/>
      <c r="K164" s="269"/>
      <c r="L164" s="228"/>
      <c r="M164" s="254"/>
    </row>
    <row r="165" spans="1:13" x14ac:dyDescent="0.3">
      <c r="A165" s="229"/>
      <c r="B165" s="187"/>
      <c r="C165" s="227"/>
      <c r="D165" s="272"/>
      <c r="E165" s="230"/>
      <c r="F165" s="229"/>
      <c r="G165" s="229"/>
      <c r="H165" s="230"/>
      <c r="I165" s="230"/>
      <c r="J165" s="230"/>
      <c r="K165" s="269"/>
      <c r="L165" s="228"/>
      <c r="M165" s="254"/>
    </row>
    <row r="166" spans="1:13" x14ac:dyDescent="0.3">
      <c r="A166" s="229"/>
      <c r="B166" s="187"/>
      <c r="C166" s="227"/>
      <c r="D166" s="242"/>
      <c r="E166" s="229"/>
      <c r="F166" s="229"/>
      <c r="G166" s="230"/>
      <c r="H166" s="230"/>
      <c r="I166" s="230"/>
      <c r="J166" s="230"/>
      <c r="K166" s="269"/>
      <c r="L166" s="228"/>
      <c r="M166" s="254"/>
    </row>
    <row r="167" spans="1:13" x14ac:dyDescent="0.3">
      <c r="A167" s="229"/>
      <c r="B167" s="187"/>
      <c r="C167" s="227"/>
      <c r="D167" s="242"/>
      <c r="E167" s="229"/>
      <c r="F167" s="229"/>
      <c r="G167" s="230"/>
      <c r="H167" s="230"/>
      <c r="I167" s="230"/>
      <c r="J167" s="230"/>
      <c r="K167" s="269"/>
      <c r="L167" s="228"/>
      <c r="M167" s="254"/>
    </row>
    <row r="168" spans="1:13" x14ac:dyDescent="0.3">
      <c r="A168" s="229"/>
      <c r="B168" s="187"/>
      <c r="C168" s="227"/>
      <c r="D168" s="226"/>
      <c r="E168" s="229"/>
      <c r="F168" s="229"/>
      <c r="G168" s="230"/>
      <c r="H168" s="230"/>
      <c r="I168" s="230"/>
      <c r="J168" s="230"/>
      <c r="K168" s="270"/>
      <c r="L168" s="229"/>
      <c r="M168" s="254"/>
    </row>
    <row r="169" spans="1:13" x14ac:dyDescent="0.3">
      <c r="A169" s="187"/>
      <c r="B169" s="187"/>
      <c r="C169" s="144"/>
      <c r="D169" s="187"/>
      <c r="E169" s="229"/>
      <c r="F169" s="229"/>
      <c r="G169" s="229"/>
      <c r="H169" s="229"/>
      <c r="I169" s="229"/>
      <c r="J169" s="229"/>
      <c r="K169" s="270"/>
      <c r="L169" s="229"/>
      <c r="M169" s="254"/>
    </row>
    <row r="170" spans="1:13" x14ac:dyDescent="0.3">
      <c r="A170" s="187"/>
      <c r="B170" s="187"/>
      <c r="C170" s="144"/>
      <c r="D170" s="187"/>
      <c r="E170" s="229"/>
      <c r="F170" s="229"/>
      <c r="G170" s="229"/>
      <c r="H170" s="229"/>
      <c r="I170" s="229"/>
      <c r="J170" s="229"/>
      <c r="K170" s="270"/>
      <c r="L170" s="229"/>
      <c r="M170" s="229"/>
    </row>
    <row r="171" spans="1:13" x14ac:dyDescent="0.3">
      <c r="C171" s="82"/>
      <c r="E171" s="268"/>
      <c r="F171" s="268"/>
      <c r="G171" s="268"/>
      <c r="H171" s="268"/>
      <c r="I171" s="268"/>
      <c r="J171" s="268"/>
      <c r="K171" s="271"/>
      <c r="L171" s="268"/>
      <c r="M171" s="268"/>
    </row>
    <row r="172" spans="1:13" x14ac:dyDescent="0.3">
      <c r="C172" s="82"/>
      <c r="E172" s="268"/>
      <c r="F172" s="268"/>
      <c r="G172" s="268"/>
      <c r="H172" s="268"/>
      <c r="I172" s="268"/>
      <c r="J172" s="268"/>
      <c r="K172" s="268"/>
      <c r="L172" s="268"/>
      <c r="M172" s="268"/>
    </row>
    <row r="173" spans="1:13" x14ac:dyDescent="0.3">
      <c r="C173" s="82"/>
    </row>
    <row r="174" spans="1:13" x14ac:dyDescent="0.3">
      <c r="C174" s="82"/>
    </row>
    <row r="175" spans="1:13" x14ac:dyDescent="0.3">
      <c r="C175" s="82"/>
    </row>
    <row r="176" spans="1:13" x14ac:dyDescent="0.3">
      <c r="C176" s="82"/>
    </row>
    <row r="177" spans="3:3" x14ac:dyDescent="0.3">
      <c r="C177" s="82"/>
    </row>
    <row r="178" spans="3:3" x14ac:dyDescent="0.3">
      <c r="C178" s="82"/>
    </row>
    <row r="179" spans="3:3" x14ac:dyDescent="0.3">
      <c r="C179" s="82"/>
    </row>
    <row r="180" spans="3:3" x14ac:dyDescent="0.3">
      <c r="C180" s="82"/>
    </row>
    <row r="181" spans="3:3" x14ac:dyDescent="0.3">
      <c r="C181" s="82"/>
    </row>
    <row r="182" spans="3:3" x14ac:dyDescent="0.3">
      <c r="C182" s="82"/>
    </row>
    <row r="183" spans="3:3" x14ac:dyDescent="0.3">
      <c r="C183" s="82"/>
    </row>
    <row r="184" spans="3:3" x14ac:dyDescent="0.3">
      <c r="C184" s="82"/>
    </row>
    <row r="185" spans="3:3" x14ac:dyDescent="0.3">
      <c r="C185" s="82"/>
    </row>
    <row r="186" spans="3:3" x14ac:dyDescent="0.3">
      <c r="C186" s="82"/>
    </row>
    <row r="187" spans="3:3" x14ac:dyDescent="0.3">
      <c r="C187" s="82"/>
    </row>
    <row r="188" spans="3:3" x14ac:dyDescent="0.3">
      <c r="C188" s="82"/>
    </row>
    <row r="189" spans="3:3" x14ac:dyDescent="0.3">
      <c r="C189" s="82"/>
    </row>
    <row r="190" spans="3:3" x14ac:dyDescent="0.3">
      <c r="C190" s="82"/>
    </row>
    <row r="191" spans="3:3" x14ac:dyDescent="0.3">
      <c r="C191" s="82"/>
    </row>
    <row r="192" spans="3:3" x14ac:dyDescent="0.3">
      <c r="C192" s="82"/>
    </row>
    <row r="193" spans="3:3" x14ac:dyDescent="0.3">
      <c r="C193" s="82"/>
    </row>
    <row r="194" spans="3:3" x14ac:dyDescent="0.3">
      <c r="C194" s="82"/>
    </row>
    <row r="195" spans="3:3" x14ac:dyDescent="0.3">
      <c r="C195" s="82"/>
    </row>
    <row r="196" spans="3:3" x14ac:dyDescent="0.3">
      <c r="C196" s="82"/>
    </row>
    <row r="197" spans="3:3" x14ac:dyDescent="0.3">
      <c r="C197" s="82"/>
    </row>
    <row r="198" spans="3:3" x14ac:dyDescent="0.3">
      <c r="C198" s="82"/>
    </row>
    <row r="199" spans="3:3" x14ac:dyDescent="0.3">
      <c r="C199" s="82"/>
    </row>
    <row r="200" spans="3:3" x14ac:dyDescent="0.3">
      <c r="C200" s="82"/>
    </row>
    <row r="201" spans="3:3" x14ac:dyDescent="0.3">
      <c r="C201" s="82"/>
    </row>
    <row r="202" spans="3:3" x14ac:dyDescent="0.3">
      <c r="C202" s="82"/>
    </row>
    <row r="203" spans="3:3" x14ac:dyDescent="0.3">
      <c r="C203" s="82"/>
    </row>
    <row r="204" spans="3:3" x14ac:dyDescent="0.3">
      <c r="C204" s="82"/>
    </row>
    <row r="205" spans="3:3" x14ac:dyDescent="0.3">
      <c r="C205" s="82"/>
    </row>
    <row r="206" spans="3:3" x14ac:dyDescent="0.3">
      <c r="C206" s="82"/>
    </row>
    <row r="207" spans="3:3" x14ac:dyDescent="0.3">
      <c r="C207" s="82"/>
    </row>
    <row r="208" spans="3:3" x14ac:dyDescent="0.3">
      <c r="C208" s="82"/>
    </row>
    <row r="209" spans="3:3" x14ac:dyDescent="0.3">
      <c r="C209" s="82"/>
    </row>
    <row r="210" spans="3:3" x14ac:dyDescent="0.3">
      <c r="C210" s="82"/>
    </row>
    <row r="211" spans="3:3" x14ac:dyDescent="0.3">
      <c r="C211" s="82"/>
    </row>
    <row r="212" spans="3:3" x14ac:dyDescent="0.3">
      <c r="C212" s="82"/>
    </row>
    <row r="213" spans="3:3" x14ac:dyDescent="0.3">
      <c r="C213" s="82"/>
    </row>
    <row r="214" spans="3:3" x14ac:dyDescent="0.3">
      <c r="C214" s="82"/>
    </row>
    <row r="215" spans="3:3" x14ac:dyDescent="0.3">
      <c r="C215" s="82"/>
    </row>
    <row r="216" spans="3:3" x14ac:dyDescent="0.3">
      <c r="C216" s="82"/>
    </row>
    <row r="217" spans="3:3" x14ac:dyDescent="0.3">
      <c r="C217" s="82"/>
    </row>
    <row r="218" spans="3:3" x14ac:dyDescent="0.3">
      <c r="C218" s="82"/>
    </row>
    <row r="219" spans="3:3" x14ac:dyDescent="0.3">
      <c r="C219" s="82"/>
    </row>
    <row r="220" spans="3:3" x14ac:dyDescent="0.3">
      <c r="C220" s="82"/>
    </row>
    <row r="221" spans="3:3" x14ac:dyDescent="0.3">
      <c r="C221" s="82"/>
    </row>
    <row r="222" spans="3:3" x14ac:dyDescent="0.3">
      <c r="C222" s="82"/>
    </row>
    <row r="223" spans="3:3" x14ac:dyDescent="0.3">
      <c r="C223" s="82"/>
    </row>
    <row r="224" spans="3:3" x14ac:dyDescent="0.3">
      <c r="C224" s="82"/>
    </row>
    <row r="225" spans="3:3" x14ac:dyDescent="0.3">
      <c r="C225" s="82"/>
    </row>
    <row r="226" spans="3:3" x14ac:dyDescent="0.3">
      <c r="C226" s="82"/>
    </row>
    <row r="227" spans="3:3" x14ac:dyDescent="0.3">
      <c r="C227" s="82"/>
    </row>
    <row r="228" spans="3:3" x14ac:dyDescent="0.3">
      <c r="C228" s="82"/>
    </row>
    <row r="229" spans="3:3" x14ac:dyDescent="0.3">
      <c r="C229" s="82"/>
    </row>
    <row r="230" spans="3:3" x14ac:dyDescent="0.3">
      <c r="C230" s="82"/>
    </row>
    <row r="231" spans="3:3" x14ac:dyDescent="0.3">
      <c r="C231" s="82"/>
    </row>
    <row r="232" spans="3:3" x14ac:dyDescent="0.3">
      <c r="C232" s="82"/>
    </row>
    <row r="233" spans="3:3" x14ac:dyDescent="0.3">
      <c r="C233" s="82"/>
    </row>
    <row r="234" spans="3:3" x14ac:dyDescent="0.3">
      <c r="C234" s="82"/>
    </row>
    <row r="235" spans="3:3" x14ac:dyDescent="0.3">
      <c r="C235" s="82"/>
    </row>
    <row r="236" spans="3:3" x14ac:dyDescent="0.3">
      <c r="C236" s="82"/>
    </row>
    <row r="237" spans="3:3" x14ac:dyDescent="0.3">
      <c r="C237" s="82"/>
    </row>
    <row r="238" spans="3:3" x14ac:dyDescent="0.3">
      <c r="C238" s="82"/>
    </row>
    <row r="239" spans="3:3" x14ac:dyDescent="0.3">
      <c r="C239" s="82"/>
    </row>
    <row r="240" spans="3:3" x14ac:dyDescent="0.3">
      <c r="C240" s="82"/>
    </row>
    <row r="241" spans="3:3" x14ac:dyDescent="0.3">
      <c r="C241" s="82"/>
    </row>
    <row r="242" spans="3:3" x14ac:dyDescent="0.3">
      <c r="C242" s="82"/>
    </row>
    <row r="243" spans="3:3" x14ac:dyDescent="0.3">
      <c r="C243" s="82"/>
    </row>
    <row r="244" spans="3:3" x14ac:dyDescent="0.3">
      <c r="C244" s="82"/>
    </row>
    <row r="245" spans="3:3" x14ac:dyDescent="0.3">
      <c r="C245" s="82"/>
    </row>
    <row r="246" spans="3:3" x14ac:dyDescent="0.3">
      <c r="C246" s="82"/>
    </row>
    <row r="247" spans="3:3" x14ac:dyDescent="0.3">
      <c r="C247" s="83"/>
    </row>
    <row r="248" spans="3:3" x14ac:dyDescent="0.3">
      <c r="C248" s="83"/>
    </row>
    <row r="249" spans="3:3" x14ac:dyDescent="0.3">
      <c r="C249" s="83"/>
    </row>
    <row r="250" spans="3:3" x14ac:dyDescent="0.3">
      <c r="C250" s="83"/>
    </row>
    <row r="251" spans="3:3" x14ac:dyDescent="0.3">
      <c r="C251" s="83"/>
    </row>
    <row r="252" spans="3:3" x14ac:dyDescent="0.3">
      <c r="C252" s="83"/>
    </row>
    <row r="253" spans="3:3" x14ac:dyDescent="0.3">
      <c r="C253" s="83"/>
    </row>
    <row r="254" spans="3:3" x14ac:dyDescent="0.3">
      <c r="C254" s="83"/>
    </row>
    <row r="255" spans="3:3" x14ac:dyDescent="0.3">
      <c r="C255" s="83"/>
    </row>
    <row r="256" spans="3:3" x14ac:dyDescent="0.3">
      <c r="C256" s="83"/>
    </row>
    <row r="257" spans="3:3" x14ac:dyDescent="0.3">
      <c r="C257" s="83"/>
    </row>
    <row r="258" spans="3:3" x14ac:dyDescent="0.3">
      <c r="C258" s="83"/>
    </row>
    <row r="259" spans="3:3" x14ac:dyDescent="0.3">
      <c r="C259" s="83"/>
    </row>
    <row r="260" spans="3:3" x14ac:dyDescent="0.3">
      <c r="C260" s="83"/>
    </row>
    <row r="261" spans="3:3" x14ac:dyDescent="0.3">
      <c r="C261" s="83"/>
    </row>
    <row r="262" spans="3:3" x14ac:dyDescent="0.3">
      <c r="C262" s="83"/>
    </row>
    <row r="263" spans="3:3" x14ac:dyDescent="0.3">
      <c r="C263" s="83"/>
    </row>
    <row r="264" spans="3:3" x14ac:dyDescent="0.3">
      <c r="C264" s="83"/>
    </row>
    <row r="265" spans="3:3" x14ac:dyDescent="0.3">
      <c r="C265" s="83"/>
    </row>
    <row r="266" spans="3:3" x14ac:dyDescent="0.3">
      <c r="C266" s="83"/>
    </row>
    <row r="267" spans="3:3" x14ac:dyDescent="0.3">
      <c r="C267" s="83"/>
    </row>
    <row r="268" spans="3:3" x14ac:dyDescent="0.3">
      <c r="C268" s="83"/>
    </row>
    <row r="269" spans="3:3" x14ac:dyDescent="0.3">
      <c r="C269" s="83"/>
    </row>
    <row r="270" spans="3:3" x14ac:dyDescent="0.3">
      <c r="C270" s="83"/>
    </row>
    <row r="271" spans="3:3" x14ac:dyDescent="0.3">
      <c r="C271" s="83"/>
    </row>
    <row r="272" spans="3:3" x14ac:dyDescent="0.3">
      <c r="C272" s="83"/>
    </row>
    <row r="273" spans="3:3" x14ac:dyDescent="0.3">
      <c r="C273" s="83"/>
    </row>
    <row r="274" spans="3:3" x14ac:dyDescent="0.3">
      <c r="C274" s="83"/>
    </row>
    <row r="275" spans="3:3" x14ac:dyDescent="0.3">
      <c r="C275" s="83"/>
    </row>
    <row r="276" spans="3:3" x14ac:dyDescent="0.3">
      <c r="C276" s="83"/>
    </row>
    <row r="277" spans="3:3" x14ac:dyDescent="0.3">
      <c r="C277" s="83"/>
    </row>
    <row r="278" spans="3:3" x14ac:dyDescent="0.3">
      <c r="C278" s="83"/>
    </row>
    <row r="279" spans="3:3" x14ac:dyDescent="0.3">
      <c r="C279" s="83"/>
    </row>
    <row r="280" spans="3:3" x14ac:dyDescent="0.3">
      <c r="C280" s="83"/>
    </row>
    <row r="281" spans="3:3" x14ac:dyDescent="0.3">
      <c r="C281" s="83"/>
    </row>
    <row r="282" spans="3:3" x14ac:dyDescent="0.3">
      <c r="C282" s="83"/>
    </row>
    <row r="283" spans="3:3" x14ac:dyDescent="0.3">
      <c r="C283" s="83"/>
    </row>
    <row r="284" spans="3:3" x14ac:dyDescent="0.3">
      <c r="C284" s="83"/>
    </row>
    <row r="285" spans="3:3" x14ac:dyDescent="0.3">
      <c r="C285" s="83"/>
    </row>
    <row r="286" spans="3:3" x14ac:dyDescent="0.3">
      <c r="C286" s="83"/>
    </row>
    <row r="287" spans="3:3" x14ac:dyDescent="0.3">
      <c r="C287" s="83"/>
    </row>
    <row r="288" spans="3:3" x14ac:dyDescent="0.3">
      <c r="C288" s="83"/>
    </row>
    <row r="289" spans="3:3" x14ac:dyDescent="0.3">
      <c r="C289" s="83"/>
    </row>
    <row r="290" spans="3:3" x14ac:dyDescent="0.3">
      <c r="C290" s="83"/>
    </row>
    <row r="291" spans="3:3" x14ac:dyDescent="0.3">
      <c r="C291" s="83"/>
    </row>
    <row r="292" spans="3:3" x14ac:dyDescent="0.3">
      <c r="C292" s="83"/>
    </row>
    <row r="293" spans="3:3" x14ac:dyDescent="0.3">
      <c r="C293" s="83"/>
    </row>
    <row r="294" spans="3:3" x14ac:dyDescent="0.3">
      <c r="C294" s="83"/>
    </row>
    <row r="295" spans="3:3" x14ac:dyDescent="0.3">
      <c r="C295" s="83"/>
    </row>
    <row r="296" spans="3:3" x14ac:dyDescent="0.3">
      <c r="C296" s="83"/>
    </row>
    <row r="297" spans="3:3" x14ac:dyDescent="0.3">
      <c r="C297" s="83"/>
    </row>
    <row r="298" spans="3:3" x14ac:dyDescent="0.3">
      <c r="C298" s="83"/>
    </row>
    <row r="299" spans="3:3" x14ac:dyDescent="0.3">
      <c r="C299" s="83"/>
    </row>
    <row r="300" spans="3:3" x14ac:dyDescent="0.3">
      <c r="C300" s="83"/>
    </row>
    <row r="301" spans="3:3" x14ac:dyDescent="0.3">
      <c r="C301" s="83"/>
    </row>
    <row r="302" spans="3:3" x14ac:dyDescent="0.3">
      <c r="C302" s="83"/>
    </row>
    <row r="303" spans="3:3" x14ac:dyDescent="0.3">
      <c r="C303" s="83"/>
    </row>
    <row r="304" spans="3:3" x14ac:dyDescent="0.3">
      <c r="C304" s="83"/>
    </row>
    <row r="305" spans="3:3" x14ac:dyDescent="0.3">
      <c r="C305" s="83"/>
    </row>
    <row r="306" spans="3:3" x14ac:dyDescent="0.3">
      <c r="C306" s="83"/>
    </row>
    <row r="307" spans="3:3" x14ac:dyDescent="0.3">
      <c r="C307" s="83"/>
    </row>
    <row r="308" spans="3:3" x14ac:dyDescent="0.3">
      <c r="C308" s="83"/>
    </row>
    <row r="309" spans="3:3" x14ac:dyDescent="0.3">
      <c r="C309" s="83"/>
    </row>
    <row r="310" spans="3:3" x14ac:dyDescent="0.3">
      <c r="C310" s="83"/>
    </row>
    <row r="311" spans="3:3" x14ac:dyDescent="0.3">
      <c r="C311" s="83"/>
    </row>
    <row r="312" spans="3:3" x14ac:dyDescent="0.3">
      <c r="C312" s="83"/>
    </row>
    <row r="313" spans="3:3" x14ac:dyDescent="0.3">
      <c r="C313" s="83"/>
    </row>
    <row r="314" spans="3:3" x14ac:dyDescent="0.3">
      <c r="C314" s="83"/>
    </row>
    <row r="315" spans="3:3" x14ac:dyDescent="0.3">
      <c r="C315" s="83"/>
    </row>
    <row r="316" spans="3:3" x14ac:dyDescent="0.3">
      <c r="C316" s="83"/>
    </row>
    <row r="317" spans="3:3" x14ac:dyDescent="0.3">
      <c r="C317" s="83"/>
    </row>
    <row r="318" spans="3:3" x14ac:dyDescent="0.3">
      <c r="C318" s="83"/>
    </row>
    <row r="319" spans="3:3" x14ac:dyDescent="0.3">
      <c r="C319" s="83"/>
    </row>
    <row r="320" spans="3:3" x14ac:dyDescent="0.3">
      <c r="C320" s="83"/>
    </row>
    <row r="321" spans="3:3" x14ac:dyDescent="0.3">
      <c r="C321" s="83"/>
    </row>
    <row r="322" spans="3:3" x14ac:dyDescent="0.3">
      <c r="C322" s="83"/>
    </row>
    <row r="323" spans="3:3" x14ac:dyDescent="0.3">
      <c r="C323" s="83"/>
    </row>
    <row r="324" spans="3:3" x14ac:dyDescent="0.3">
      <c r="C324" s="83"/>
    </row>
    <row r="325" spans="3:3" x14ac:dyDescent="0.3">
      <c r="C325" s="83"/>
    </row>
    <row r="326" spans="3:3" x14ac:dyDescent="0.3">
      <c r="C326" s="83"/>
    </row>
    <row r="327" spans="3:3" x14ac:dyDescent="0.3">
      <c r="C327" s="83"/>
    </row>
    <row r="328" spans="3:3" x14ac:dyDescent="0.3">
      <c r="C328" s="83"/>
    </row>
    <row r="329" spans="3:3" x14ac:dyDescent="0.3">
      <c r="C329" s="83"/>
    </row>
    <row r="330" spans="3:3" x14ac:dyDescent="0.3">
      <c r="C330" s="83"/>
    </row>
    <row r="331" spans="3:3" x14ac:dyDescent="0.3">
      <c r="C331" s="83"/>
    </row>
    <row r="332" spans="3:3" x14ac:dyDescent="0.3">
      <c r="C332" s="83"/>
    </row>
    <row r="333" spans="3:3" x14ac:dyDescent="0.3">
      <c r="C333" s="83"/>
    </row>
    <row r="334" spans="3:3" x14ac:dyDescent="0.3">
      <c r="C334" s="83"/>
    </row>
    <row r="335" spans="3:3" x14ac:dyDescent="0.3">
      <c r="C335" s="83"/>
    </row>
    <row r="336" spans="3:3" x14ac:dyDescent="0.3">
      <c r="C336" s="83"/>
    </row>
    <row r="337" spans="3:3" x14ac:dyDescent="0.3">
      <c r="C337" s="83"/>
    </row>
    <row r="338" spans="3:3" x14ac:dyDescent="0.3">
      <c r="C338" s="83"/>
    </row>
    <row r="339" spans="3:3" x14ac:dyDescent="0.3">
      <c r="C339" s="83"/>
    </row>
    <row r="340" spans="3:3" x14ac:dyDescent="0.3">
      <c r="C340" s="83"/>
    </row>
    <row r="341" spans="3:3" x14ac:dyDescent="0.3">
      <c r="C341" s="83"/>
    </row>
    <row r="342" spans="3:3" x14ac:dyDescent="0.3">
      <c r="C342" s="83"/>
    </row>
    <row r="343" spans="3:3" x14ac:dyDescent="0.3">
      <c r="C343" s="83"/>
    </row>
    <row r="344" spans="3:3" x14ac:dyDescent="0.3">
      <c r="C344" s="83"/>
    </row>
    <row r="345" spans="3:3" x14ac:dyDescent="0.3">
      <c r="C345" s="83"/>
    </row>
    <row r="346" spans="3:3" x14ac:dyDescent="0.3">
      <c r="C346" s="83"/>
    </row>
    <row r="347" spans="3:3" x14ac:dyDescent="0.3">
      <c r="C347" s="83"/>
    </row>
    <row r="348" spans="3:3" x14ac:dyDescent="0.3">
      <c r="C348" s="83"/>
    </row>
    <row r="349" spans="3:3" x14ac:dyDescent="0.3">
      <c r="C349" s="83"/>
    </row>
    <row r="350" spans="3:3" x14ac:dyDescent="0.3">
      <c r="C350" s="83"/>
    </row>
    <row r="351" spans="3:3" x14ac:dyDescent="0.3">
      <c r="C351" s="83"/>
    </row>
    <row r="352" spans="3:3" x14ac:dyDescent="0.3">
      <c r="C352" s="83"/>
    </row>
    <row r="353" spans="3:3" x14ac:dyDescent="0.3">
      <c r="C353" s="83"/>
    </row>
    <row r="354" spans="3:3" x14ac:dyDescent="0.3">
      <c r="C354" s="83"/>
    </row>
    <row r="355" spans="3:3" x14ac:dyDescent="0.3">
      <c r="C355" s="83"/>
    </row>
    <row r="356" spans="3:3" x14ac:dyDescent="0.3">
      <c r="C356" s="83"/>
    </row>
    <row r="357" spans="3:3" x14ac:dyDescent="0.3">
      <c r="C357" s="83"/>
    </row>
    <row r="358" spans="3:3" x14ac:dyDescent="0.3">
      <c r="C358" s="83"/>
    </row>
    <row r="359" spans="3:3" x14ac:dyDescent="0.3">
      <c r="C359" s="83"/>
    </row>
    <row r="360" spans="3:3" x14ac:dyDescent="0.3">
      <c r="C360" s="83"/>
    </row>
    <row r="361" spans="3:3" x14ac:dyDescent="0.3">
      <c r="C361" s="83"/>
    </row>
    <row r="362" spans="3:3" x14ac:dyDescent="0.3">
      <c r="C362" s="83"/>
    </row>
    <row r="363" spans="3:3" x14ac:dyDescent="0.3">
      <c r="C363" s="83"/>
    </row>
    <row r="364" spans="3:3" x14ac:dyDescent="0.3">
      <c r="C364" s="83"/>
    </row>
    <row r="365" spans="3:3" x14ac:dyDescent="0.3">
      <c r="C365" s="83"/>
    </row>
    <row r="366" spans="3:3" x14ac:dyDescent="0.3">
      <c r="C366" s="83"/>
    </row>
    <row r="367" spans="3:3" x14ac:dyDescent="0.3">
      <c r="C367" s="83"/>
    </row>
    <row r="368" spans="3:3" x14ac:dyDescent="0.3">
      <c r="C368" s="83"/>
    </row>
    <row r="369" spans="3:3" x14ac:dyDescent="0.3">
      <c r="C369" s="83"/>
    </row>
    <row r="370" spans="3:3" x14ac:dyDescent="0.3">
      <c r="C370" s="83"/>
    </row>
    <row r="371" spans="3:3" x14ac:dyDescent="0.3">
      <c r="C371" s="83"/>
    </row>
    <row r="372" spans="3:3" x14ac:dyDescent="0.3">
      <c r="C372" s="83"/>
    </row>
    <row r="373" spans="3:3" x14ac:dyDescent="0.3">
      <c r="C373" s="83"/>
    </row>
    <row r="374" spans="3:3" x14ac:dyDescent="0.3">
      <c r="C374" s="83"/>
    </row>
    <row r="375" spans="3:3" x14ac:dyDescent="0.3">
      <c r="C375" s="83"/>
    </row>
    <row r="376" spans="3:3" x14ac:dyDescent="0.3">
      <c r="C376" s="83"/>
    </row>
    <row r="377" spans="3:3" x14ac:dyDescent="0.3">
      <c r="C377" s="83"/>
    </row>
    <row r="378" spans="3:3" x14ac:dyDescent="0.3">
      <c r="C378" s="83"/>
    </row>
    <row r="379" spans="3:3" x14ac:dyDescent="0.3">
      <c r="C379" s="83"/>
    </row>
    <row r="380" spans="3:3" x14ac:dyDescent="0.3">
      <c r="C380" s="83"/>
    </row>
    <row r="381" spans="3:3" x14ac:dyDescent="0.3">
      <c r="C381" s="83"/>
    </row>
    <row r="382" spans="3:3" x14ac:dyDescent="0.3">
      <c r="C382" s="83"/>
    </row>
    <row r="383" spans="3:3" x14ac:dyDescent="0.3">
      <c r="C383" s="83"/>
    </row>
    <row r="384" spans="3:3" x14ac:dyDescent="0.3">
      <c r="C384" s="83"/>
    </row>
    <row r="385" spans="3:3" x14ac:dyDescent="0.3">
      <c r="C385" s="83"/>
    </row>
    <row r="386" spans="3:3" x14ac:dyDescent="0.3">
      <c r="C386" s="83"/>
    </row>
    <row r="387" spans="3:3" x14ac:dyDescent="0.3">
      <c r="C387" s="83"/>
    </row>
    <row r="388" spans="3:3" x14ac:dyDescent="0.3">
      <c r="C388" s="83"/>
    </row>
    <row r="389" spans="3:3" x14ac:dyDescent="0.3">
      <c r="C389" s="83"/>
    </row>
    <row r="390" spans="3:3" x14ac:dyDescent="0.3">
      <c r="C390" s="83"/>
    </row>
    <row r="391" spans="3:3" x14ac:dyDescent="0.3">
      <c r="C391" s="83"/>
    </row>
    <row r="392" spans="3:3" x14ac:dyDescent="0.3">
      <c r="C392" s="83"/>
    </row>
    <row r="393" spans="3:3" x14ac:dyDescent="0.3">
      <c r="C393" s="83"/>
    </row>
    <row r="394" spans="3:3" x14ac:dyDescent="0.3">
      <c r="C394" s="83"/>
    </row>
    <row r="395" spans="3:3" x14ac:dyDescent="0.3">
      <c r="C395" s="83"/>
    </row>
    <row r="396" spans="3:3" x14ac:dyDescent="0.3">
      <c r="C396" s="83"/>
    </row>
    <row r="397" spans="3:3" x14ac:dyDescent="0.3">
      <c r="C397" s="83"/>
    </row>
    <row r="398" spans="3:3" x14ac:dyDescent="0.3">
      <c r="C398" s="83"/>
    </row>
    <row r="399" spans="3:3" x14ac:dyDescent="0.3">
      <c r="C399" s="83"/>
    </row>
    <row r="400" spans="3:3" x14ac:dyDescent="0.3">
      <c r="C400" s="83"/>
    </row>
    <row r="401" spans="3:3" x14ac:dyDescent="0.3">
      <c r="C401" s="83"/>
    </row>
    <row r="402" spans="3:3" x14ac:dyDescent="0.3">
      <c r="C402" s="83"/>
    </row>
    <row r="403" spans="3:3" x14ac:dyDescent="0.3">
      <c r="C403" s="83"/>
    </row>
    <row r="404" spans="3:3" x14ac:dyDescent="0.3">
      <c r="C404" s="83"/>
    </row>
    <row r="405" spans="3:3" x14ac:dyDescent="0.3">
      <c r="C405" s="83"/>
    </row>
    <row r="406" spans="3:3" x14ac:dyDescent="0.3">
      <c r="C406" s="83"/>
    </row>
    <row r="407" spans="3:3" x14ac:dyDescent="0.3">
      <c r="C407" s="83"/>
    </row>
    <row r="408" spans="3:3" x14ac:dyDescent="0.3">
      <c r="C408" s="83"/>
    </row>
    <row r="409" spans="3:3" x14ac:dyDescent="0.3">
      <c r="C409" s="83"/>
    </row>
    <row r="410" spans="3:3" x14ac:dyDescent="0.3">
      <c r="C410" s="83"/>
    </row>
    <row r="411" spans="3:3" x14ac:dyDescent="0.3">
      <c r="C411" s="83"/>
    </row>
    <row r="412" spans="3:3" x14ac:dyDescent="0.3">
      <c r="C412" s="83"/>
    </row>
    <row r="413" spans="3:3" x14ac:dyDescent="0.3">
      <c r="C413" s="83"/>
    </row>
    <row r="414" spans="3:3" x14ac:dyDescent="0.3">
      <c r="C414" s="83"/>
    </row>
    <row r="415" spans="3:3" x14ac:dyDescent="0.3">
      <c r="C415" s="83"/>
    </row>
    <row r="416" spans="3:3" x14ac:dyDescent="0.3">
      <c r="C416" s="83"/>
    </row>
    <row r="417" spans="3:3" x14ac:dyDescent="0.3">
      <c r="C417" s="83"/>
    </row>
    <row r="418" spans="3:3" x14ac:dyDescent="0.3">
      <c r="C418" s="83"/>
    </row>
    <row r="419" spans="3:3" x14ac:dyDescent="0.3">
      <c r="C419" s="83"/>
    </row>
    <row r="420" spans="3:3" x14ac:dyDescent="0.3">
      <c r="C420" s="83"/>
    </row>
    <row r="421" spans="3:3" x14ac:dyDescent="0.3">
      <c r="C421" s="83"/>
    </row>
    <row r="422" spans="3:3" x14ac:dyDescent="0.3">
      <c r="C422" s="83"/>
    </row>
    <row r="423" spans="3:3" x14ac:dyDescent="0.3">
      <c r="C423" s="83"/>
    </row>
    <row r="424" spans="3:3" x14ac:dyDescent="0.3">
      <c r="C424" s="83"/>
    </row>
    <row r="425" spans="3:3" x14ac:dyDescent="0.3">
      <c r="C425" s="83"/>
    </row>
    <row r="426" spans="3:3" x14ac:dyDescent="0.3">
      <c r="C426" s="83"/>
    </row>
    <row r="427" spans="3:3" x14ac:dyDescent="0.3">
      <c r="C427" s="83"/>
    </row>
    <row r="428" spans="3:3" x14ac:dyDescent="0.3">
      <c r="C428" s="83"/>
    </row>
    <row r="429" spans="3:3" x14ac:dyDescent="0.3">
      <c r="C429" s="83"/>
    </row>
    <row r="430" spans="3:3" x14ac:dyDescent="0.3">
      <c r="C430" s="83"/>
    </row>
    <row r="431" spans="3:3" x14ac:dyDescent="0.3">
      <c r="C431" s="83"/>
    </row>
    <row r="432" spans="3:3" x14ac:dyDescent="0.3">
      <c r="C432" s="83"/>
    </row>
    <row r="433" spans="3:3" x14ac:dyDescent="0.3">
      <c r="C433" s="83"/>
    </row>
    <row r="434" spans="3:3" x14ac:dyDescent="0.3">
      <c r="C434" s="83"/>
    </row>
    <row r="435" spans="3:3" x14ac:dyDescent="0.3">
      <c r="C435" s="83"/>
    </row>
    <row r="436" spans="3:3" x14ac:dyDescent="0.3">
      <c r="C436" s="83"/>
    </row>
    <row r="437" spans="3:3" x14ac:dyDescent="0.3">
      <c r="C437" s="83"/>
    </row>
    <row r="438" spans="3:3" x14ac:dyDescent="0.3">
      <c r="C438" s="83"/>
    </row>
    <row r="439" spans="3:3" x14ac:dyDescent="0.3">
      <c r="C439" s="83"/>
    </row>
    <row r="440" spans="3:3" x14ac:dyDescent="0.3">
      <c r="C440" s="83"/>
    </row>
    <row r="441" spans="3:3" x14ac:dyDescent="0.3">
      <c r="C441" s="83"/>
    </row>
    <row r="442" spans="3:3" x14ac:dyDescent="0.3">
      <c r="C442" s="83"/>
    </row>
    <row r="443" spans="3:3" x14ac:dyDescent="0.3">
      <c r="C443" s="83"/>
    </row>
    <row r="444" spans="3:3" x14ac:dyDescent="0.3">
      <c r="C444" s="83"/>
    </row>
    <row r="445" spans="3:3" x14ac:dyDescent="0.3">
      <c r="C445" s="83"/>
    </row>
    <row r="446" spans="3:3" x14ac:dyDescent="0.3">
      <c r="C446" s="83"/>
    </row>
    <row r="447" spans="3:3" x14ac:dyDescent="0.3">
      <c r="C447" s="83"/>
    </row>
    <row r="448" spans="3:3" x14ac:dyDescent="0.3">
      <c r="C448" s="83"/>
    </row>
    <row r="449" spans="3:3" x14ac:dyDescent="0.3">
      <c r="C449" s="83"/>
    </row>
    <row r="450" spans="3:3" x14ac:dyDescent="0.3">
      <c r="C450" s="83"/>
    </row>
    <row r="451" spans="3:3" x14ac:dyDescent="0.3">
      <c r="C451" s="83"/>
    </row>
    <row r="452" spans="3:3" x14ac:dyDescent="0.3">
      <c r="C452" s="83"/>
    </row>
    <row r="453" spans="3:3" x14ac:dyDescent="0.3">
      <c r="C453" s="83"/>
    </row>
    <row r="454" spans="3:3" x14ac:dyDescent="0.3">
      <c r="C454" s="83"/>
    </row>
    <row r="455" spans="3:3" x14ac:dyDescent="0.3">
      <c r="C455" s="83"/>
    </row>
    <row r="456" spans="3:3" x14ac:dyDescent="0.3">
      <c r="C456" s="83"/>
    </row>
    <row r="457" spans="3:3" x14ac:dyDescent="0.3">
      <c r="C457" s="83"/>
    </row>
    <row r="458" spans="3:3" x14ac:dyDescent="0.3">
      <c r="C458" s="83"/>
    </row>
    <row r="459" spans="3:3" x14ac:dyDescent="0.3">
      <c r="C459" s="83"/>
    </row>
    <row r="460" spans="3:3" x14ac:dyDescent="0.3">
      <c r="C460" s="83"/>
    </row>
    <row r="461" spans="3:3" x14ac:dyDescent="0.3">
      <c r="C461" s="83"/>
    </row>
    <row r="462" spans="3:3" x14ac:dyDescent="0.3">
      <c r="C462" s="83"/>
    </row>
  </sheetData>
  <mergeCells count="2">
    <mergeCell ref="B1:D1"/>
    <mergeCell ref="B43:D43"/>
  </mergeCells>
  <dataValidations count="25">
    <dataValidation type="list" allowBlank="1" showInputMessage="1" showErrorMessage="1" sqref="D79">
      <formula1>$BA$11:$BA$1484</formula1>
    </dataValidation>
    <dataValidation type="list" allowBlank="1" showInputMessage="1" showErrorMessage="1" sqref="D38 D92">
      <formula1>$BB$11:$BB$1531</formula1>
    </dataValidation>
    <dataValidation type="list" allowBlank="1" showInputMessage="1" showErrorMessage="1" sqref="D75">
      <formula1>$BB$11:$BB$1526</formula1>
    </dataValidation>
    <dataValidation type="list" allowBlank="1" showInputMessage="1" showErrorMessage="1" sqref="D32 D40">
      <formula1>$BB$11:$BB$1524</formula1>
    </dataValidation>
    <dataValidation type="list" allowBlank="1" showInputMessage="1" showErrorMessage="1" sqref="D39">
      <formula1>$AZ$10:$AZ$1531</formula1>
    </dataValidation>
    <dataValidation type="list" allowBlank="1" showInputMessage="1" showErrorMessage="1" sqref="D47:D50 D87">
      <formula1>$BC$11:$BC$1481</formula1>
    </dataValidation>
    <dataValidation type="list" allowBlank="1" showInputMessage="1" showErrorMessage="1" sqref="C121">
      <formula1>$BC$11:$BC$1533</formula1>
    </dataValidation>
    <dataValidation type="list" allowBlank="1" showInputMessage="1" showErrorMessage="1" sqref="D119">
      <formula1>$BC$11:$BC$1488</formula1>
    </dataValidation>
    <dataValidation type="list" allowBlank="1" showInputMessage="1" showErrorMessage="1" sqref="D49 C54">
      <formula1>$BC$11:$BC$1480</formula1>
    </dataValidation>
    <dataValidation type="list" allowBlank="1" showInputMessage="1" showErrorMessage="1" sqref="D22">
      <formula1>$BB$11:$BB$1529</formula1>
    </dataValidation>
    <dataValidation type="list" allowBlank="1" showInputMessage="1" showErrorMessage="1" sqref="C42">
      <formula1>$BC$8:$BC$1476</formula1>
    </dataValidation>
    <dataValidation type="list" allowBlank="1" showInputMessage="1" showErrorMessage="1" sqref="D91">
      <formula1>$BB$11:$BB$1523</formula1>
    </dataValidation>
    <dataValidation type="list" allowBlank="1" showInputMessage="1" showErrorMessage="1" sqref="D70">
      <formula1>$BB$11:$BB$1488</formula1>
    </dataValidation>
    <dataValidation type="list" allowBlank="1" showInputMessage="1" showErrorMessage="1" sqref="D65">
      <formula1>$BB$11:$BB$1521</formula1>
    </dataValidation>
    <dataValidation type="list" allowBlank="1" showInputMessage="1" showErrorMessage="1" sqref="C32">
      <formula1>$BB$10:$BB$1522</formula1>
    </dataValidation>
    <dataValidation type="list" allowBlank="1" showInputMessage="1" showErrorMessage="1" sqref="C33">
      <formula1>$BC$10:$BC$1529</formula1>
    </dataValidation>
    <dataValidation type="list" allowBlank="1" showInputMessage="1" showErrorMessage="1" sqref="C34">
      <formula1>$BA$9:$BA$1528</formula1>
    </dataValidation>
    <dataValidation type="list" allowBlank="1" showInputMessage="1" showErrorMessage="1" sqref="D20">
      <formula1>$BB$10:$BB$1480</formula1>
    </dataValidation>
    <dataValidation type="list" allowBlank="1" showInputMessage="1" showErrorMessage="1" sqref="C38 D36 D4:D6 D9:D11 C7:C8 C12 D13:D14 C15 D16 D18:D20 C17">
      <formula1>$BB$10:$BB$1482</formula1>
    </dataValidation>
    <dataValidation type="list" allowBlank="1" showInputMessage="1" showErrorMessage="1" sqref="D23:D24 D21 C22">
      <formula1>$BB$10:$BB$1481</formula1>
    </dataValidation>
    <dataValidation type="list" allowBlank="1" showInputMessage="1" showErrorMessage="1" sqref="D59">
      <formula1>$BB$11:$BB$1520</formula1>
    </dataValidation>
    <dataValidation type="list" allowBlank="1" showInputMessage="1" showErrorMessage="1" sqref="D73">
      <formula1>$BC$11:$BC$1476</formula1>
    </dataValidation>
    <dataValidation type="list" allowBlank="1" showInputMessage="1" showErrorMessage="1" sqref="C72 D60 D64 C62:C63 D66 C65">
      <formula1>$BC$11:$BC$1478</formula1>
    </dataValidation>
    <dataValidation type="list" allowBlank="1" showInputMessage="1" showErrorMessage="1" sqref="C82 C80 D50 C68 D69 D71 C70 D76:D78 C75">
      <formula1>$BC$11:$BC$1473</formula1>
    </dataValidation>
    <dataValidation type="list" allowBlank="1" showInputMessage="1" showErrorMessage="1" sqref="C51 D52:D53">
      <formula1>$BB$11:$BB$1527</formula1>
    </dataValidation>
  </dataValidations>
  <pageMargins left="0" right="0" top="0.5" bottom="0.5" header="0.3" footer="0.3"/>
  <pageSetup paperSize="9" scale="65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7"/>
  <sheetViews>
    <sheetView workbookViewId="0">
      <selection activeCell="H4" sqref="H4"/>
    </sheetView>
  </sheetViews>
  <sheetFormatPr defaultRowHeight="14.4" x14ac:dyDescent="0.3"/>
  <cols>
    <col min="1" max="1" width="4.44140625" customWidth="1"/>
    <col min="2" max="2" width="8.88671875" customWidth="1"/>
    <col min="3" max="3" width="33.5546875" customWidth="1"/>
    <col min="4" max="4" width="40" customWidth="1"/>
    <col min="5" max="5" width="30.109375" customWidth="1"/>
    <col min="6" max="6" width="17.109375" customWidth="1"/>
  </cols>
  <sheetData>
    <row r="2" spans="2:6" ht="34.5" customHeight="1" x14ac:dyDescent="0.25">
      <c r="B2" s="35" t="s">
        <v>92</v>
      </c>
      <c r="C2" s="35" t="s">
        <v>150</v>
      </c>
      <c r="D2" s="35" t="s">
        <v>151</v>
      </c>
      <c r="E2" s="35" t="s">
        <v>147</v>
      </c>
    </row>
    <row r="3" spans="2:6" ht="49.5" customHeight="1" x14ac:dyDescent="0.25">
      <c r="B3" s="36">
        <v>1</v>
      </c>
      <c r="C3" s="37" t="s">
        <v>152</v>
      </c>
      <c r="D3" s="38" t="s">
        <v>201</v>
      </c>
      <c r="E3" s="39" t="s">
        <v>153</v>
      </c>
      <c r="F3" s="268" t="s">
        <v>241</v>
      </c>
    </row>
    <row r="4" spans="2:6" ht="42" customHeight="1" x14ac:dyDescent="0.3">
      <c r="B4" s="36">
        <f t="shared" ref="B4:B6" si="0">+B3+1</f>
        <v>2</v>
      </c>
      <c r="C4" s="37" t="s">
        <v>154</v>
      </c>
      <c r="D4" s="38" t="s">
        <v>155</v>
      </c>
      <c r="E4" s="39" t="s">
        <v>156</v>
      </c>
      <c r="F4" s="566" t="s">
        <v>33</v>
      </c>
    </row>
    <row r="5" spans="2:6" ht="35.25" customHeight="1" x14ac:dyDescent="0.3">
      <c r="B5" s="36">
        <f t="shared" si="0"/>
        <v>3</v>
      </c>
      <c r="C5" s="37" t="s">
        <v>157</v>
      </c>
      <c r="D5" s="38" t="s">
        <v>158</v>
      </c>
      <c r="E5" s="39" t="s">
        <v>159</v>
      </c>
      <c r="F5" s="566"/>
    </row>
    <row r="6" spans="2:6" ht="39" customHeight="1" x14ac:dyDescent="0.3">
      <c r="B6" s="36">
        <f t="shared" si="0"/>
        <v>4</v>
      </c>
      <c r="C6" s="37" t="s">
        <v>160</v>
      </c>
      <c r="D6" s="38" t="s">
        <v>161</v>
      </c>
      <c r="E6" s="39" t="s">
        <v>162</v>
      </c>
      <c r="F6" s="566" t="s">
        <v>242</v>
      </c>
    </row>
    <row r="7" spans="2:6" ht="42" customHeight="1" x14ac:dyDescent="0.3">
      <c r="B7" s="36">
        <v>5</v>
      </c>
      <c r="C7" s="37" t="s">
        <v>163</v>
      </c>
      <c r="D7" s="38" t="s">
        <v>164</v>
      </c>
      <c r="E7" s="40" t="s">
        <v>165</v>
      </c>
      <c r="F7" s="566"/>
    </row>
  </sheetData>
  <mergeCells count="2">
    <mergeCell ref="F4:F5"/>
    <mergeCell ref="F6:F7"/>
  </mergeCells>
  <pageMargins left="0.7" right="0.7" top="0.75" bottom="0.75" header="0.3" footer="0.3"/>
  <pageSetup paperSize="9" scale="80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D7" sqref="D7"/>
    </sheetView>
  </sheetViews>
  <sheetFormatPr defaultRowHeight="14.4" x14ac:dyDescent="0.3"/>
  <cols>
    <col min="1" max="1" width="20.109375" customWidth="1"/>
    <col min="2" max="2" width="9" bestFit="1" customWidth="1"/>
    <col min="6" max="6" width="3.6640625" customWidth="1"/>
    <col min="7" max="11" width="23.6640625" customWidth="1"/>
  </cols>
  <sheetData>
    <row r="1" spans="1:10" ht="15" x14ac:dyDescent="0.25">
      <c r="A1" t="s">
        <v>1</v>
      </c>
      <c r="B1" t="s">
        <v>73</v>
      </c>
      <c r="C1" t="s">
        <v>74</v>
      </c>
      <c r="D1" t="s">
        <v>9</v>
      </c>
      <c r="G1" s="9" t="s">
        <v>15</v>
      </c>
      <c r="H1" s="9" t="s">
        <v>16</v>
      </c>
      <c r="I1" s="8" t="s">
        <v>17</v>
      </c>
      <c r="J1" s="9" t="s">
        <v>18</v>
      </c>
    </row>
    <row r="2" spans="1:10" ht="15.75" x14ac:dyDescent="0.25">
      <c r="A2" t="s">
        <v>2</v>
      </c>
      <c r="B2" t="s">
        <v>4</v>
      </c>
      <c r="C2" t="s">
        <v>75</v>
      </c>
      <c r="D2">
        <v>2015</v>
      </c>
      <c r="G2" s="5" t="s">
        <v>6</v>
      </c>
      <c r="H2" s="6">
        <v>407798</v>
      </c>
      <c r="I2" s="6">
        <v>136376</v>
      </c>
      <c r="J2" s="7">
        <v>15876</v>
      </c>
    </row>
    <row r="3" spans="1:10" ht="15.75" x14ac:dyDescent="0.25">
      <c r="A3" t="s">
        <v>3</v>
      </c>
      <c r="B3" t="s">
        <v>5</v>
      </c>
      <c r="C3" t="s">
        <v>76</v>
      </c>
      <c r="D3">
        <v>2016</v>
      </c>
      <c r="G3" s="2" t="s">
        <v>7</v>
      </c>
      <c r="H3" s="3">
        <v>578344</v>
      </c>
      <c r="I3" s="3">
        <v>173870</v>
      </c>
      <c r="J3" s="4">
        <v>26040</v>
      </c>
    </row>
    <row r="4" spans="1:10" ht="15.75" x14ac:dyDescent="0.25">
      <c r="B4" t="s">
        <v>6</v>
      </c>
      <c r="C4" t="s">
        <v>77</v>
      </c>
      <c r="D4">
        <v>2017</v>
      </c>
      <c r="G4" s="2" t="s">
        <v>4</v>
      </c>
      <c r="H4" s="3">
        <v>1941933</v>
      </c>
      <c r="I4" s="3">
        <v>618912</v>
      </c>
      <c r="J4" s="4">
        <v>77135</v>
      </c>
    </row>
    <row r="5" spans="1:10" ht="15.75" x14ac:dyDescent="0.25">
      <c r="B5" t="s">
        <v>7</v>
      </c>
      <c r="C5" t="s">
        <v>78</v>
      </c>
      <c r="D5">
        <v>2018</v>
      </c>
      <c r="G5" s="2" t="s">
        <v>5</v>
      </c>
      <c r="H5" s="3">
        <v>731437</v>
      </c>
      <c r="I5" s="3">
        <v>222656</v>
      </c>
      <c r="J5" s="4">
        <v>36256</v>
      </c>
    </row>
    <row r="6" spans="1:10" ht="15.75" x14ac:dyDescent="0.25">
      <c r="B6" t="s">
        <v>8</v>
      </c>
      <c r="C6" t="s">
        <v>79</v>
      </c>
      <c r="D6">
        <v>2019</v>
      </c>
      <c r="G6" s="11" t="s">
        <v>8</v>
      </c>
      <c r="H6" s="12">
        <v>193100</v>
      </c>
      <c r="I6" s="12">
        <v>40551</v>
      </c>
      <c r="J6" s="13">
        <v>5480</v>
      </c>
    </row>
    <row r="7" spans="1:10" ht="15" x14ac:dyDescent="0.25">
      <c r="C7" t="s">
        <v>80</v>
      </c>
    </row>
    <row r="8" spans="1:10" ht="15" x14ac:dyDescent="0.25">
      <c r="C8" t="s">
        <v>81</v>
      </c>
    </row>
    <row r="9" spans="1:10" ht="15" x14ac:dyDescent="0.25">
      <c r="C9" t="s">
        <v>82</v>
      </c>
    </row>
    <row r="10" spans="1:10" ht="15" x14ac:dyDescent="0.25">
      <c r="C10" t="s">
        <v>83</v>
      </c>
    </row>
    <row r="11" spans="1:10" ht="15" x14ac:dyDescent="0.25">
      <c r="C11" t="s">
        <v>84</v>
      </c>
    </row>
    <row r="12" spans="1:10" ht="15" x14ac:dyDescent="0.25">
      <c r="C12" t="s">
        <v>85</v>
      </c>
    </row>
    <row r="13" spans="1:10" ht="15" x14ac:dyDescent="0.25">
      <c r="C13" t="s">
        <v>86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HIO</vt:lpstr>
      <vt:lpstr>HCP</vt:lpstr>
      <vt:lpstr>Admission</vt:lpstr>
      <vt:lpstr>PPN</vt:lpstr>
      <vt:lpstr>Sheet1</vt:lpstr>
      <vt:lpstr>Province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Abid Hussain</dc:creator>
  <cp:lastModifiedBy>A&amp;Z</cp:lastModifiedBy>
  <cp:lastPrinted>2018-11-07T07:47:24Z</cp:lastPrinted>
  <dcterms:created xsi:type="dcterms:W3CDTF">2015-03-26T22:17:46Z</dcterms:created>
  <dcterms:modified xsi:type="dcterms:W3CDTF">2018-12-10T17:30:42Z</dcterms:modified>
</cp:coreProperties>
</file>