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HIO" sheetId="1" r:id="rId1"/>
    <sheet name="HCP" sheetId="6" r:id="rId2"/>
    <sheet name="Admission" sheetId="5" r:id="rId3"/>
    <sheet name="PPN" sheetId="7" r:id="rId4"/>
    <sheet name="Sheet1" sheetId="4" state="hidden" r:id="rId5"/>
  </sheets>
  <externalReferences>
    <externalReference r:id="rId6"/>
  </externalReferences>
  <definedNames>
    <definedName name="_xlnm._FilterDatabase" localSheetId="2" hidden="1">Admission!$A$37:$AR$81</definedName>
    <definedName name="Province">Table1[#All]</definedName>
    <definedName name="_xlnm.Print_Area" localSheetId="0">HIO!$A$1:$J$121</definedName>
  </definedNames>
  <calcPr calcId="144525"/>
</workbook>
</file>

<file path=xl/sharedStrings.xml><?xml version="1.0" encoding="utf-8"?>
<sst xmlns="http://schemas.openxmlformats.org/spreadsheetml/2006/main" count="599" uniqueCount="337">
  <si>
    <t>Monthly Report by Health Insurance Organization</t>
  </si>
  <si>
    <t xml:space="preserve">  Province</t>
  </si>
  <si>
    <t>Gilgit Baltistan</t>
  </si>
  <si>
    <t xml:space="preserve">  District</t>
  </si>
  <si>
    <t>Gilgit</t>
  </si>
  <si>
    <t xml:space="preserve"> Reporting Month Oct</t>
  </si>
  <si>
    <t xml:space="preserve">  Year</t>
  </si>
  <si>
    <t>Report Prepared by:</t>
  </si>
  <si>
    <t>Name: Shamim Rasool</t>
  </si>
  <si>
    <t xml:space="preserve">   Designation: </t>
  </si>
  <si>
    <t>Executive Officer</t>
  </si>
  <si>
    <t>Sing: …………………….</t>
  </si>
  <si>
    <t xml:space="preserve">   Date Submitted:</t>
  </si>
  <si>
    <t xml:space="preserve"> 04/11/2021</t>
  </si>
  <si>
    <t>Note: Private hospitals (if not specified otherwise) include both for-profit and NGO managed.</t>
  </si>
  <si>
    <t>I. Population Coverage</t>
  </si>
  <si>
    <t>District: Gilgit</t>
  </si>
  <si>
    <t>Households</t>
  </si>
  <si>
    <t>Population</t>
  </si>
  <si>
    <t>Total (in District)</t>
  </si>
  <si>
    <t>Insured from  Eligible Population                                                    (for whom premium will be paid by Govt.)</t>
  </si>
  <si>
    <t xml:space="preserve">  Newly enrolled during the reporting month (renewed)</t>
  </si>
  <si>
    <t xml:space="preserve">  Total enrolled amongst eligible population</t>
  </si>
  <si>
    <t>Insured from Target Population (Wider Enrollment)</t>
  </si>
  <si>
    <t xml:space="preserve">  Total (Wider) Enrolled from Nov.17 to Dec.18</t>
  </si>
  <si>
    <t>Enrolled Wider from Jan to Jul.19</t>
  </si>
  <si>
    <t xml:space="preserve">  Total enrolled amongst general population</t>
  </si>
  <si>
    <t>Population Profile of Insured Population (Cumulative)</t>
  </si>
  <si>
    <t>Age Group</t>
  </si>
  <si>
    <t>Eligible Population</t>
  </si>
  <si>
    <t>Target Population</t>
  </si>
  <si>
    <t>Total Insured Population</t>
  </si>
  <si>
    <t>Male</t>
  </si>
  <si>
    <t>Female</t>
  </si>
  <si>
    <t>Under 1 year</t>
  </si>
  <si>
    <t>1 to 4 years</t>
  </si>
  <si>
    <t>5 to 14 years</t>
  </si>
  <si>
    <t>15 to 49 years</t>
  </si>
  <si>
    <t>50 to 59 years</t>
  </si>
  <si>
    <t>60 years or more</t>
  </si>
  <si>
    <t>Total</t>
  </si>
  <si>
    <t>II. Service Provision</t>
  </si>
  <si>
    <t>Hospitals in District and visited/empaneled during the month</t>
  </si>
  <si>
    <t>Public</t>
  </si>
  <si>
    <t>Pak Army</t>
  </si>
  <si>
    <t>Private for non-profit</t>
  </si>
  <si>
    <t>Private (NGO)</t>
  </si>
  <si>
    <t>Total Number of Hospitals in the district</t>
  </si>
  <si>
    <t>Visited Hospitals during reporting month</t>
  </si>
  <si>
    <t>Hospitals Fulfilling empanelment Criteria</t>
  </si>
  <si>
    <t>No of hospitals empanelled during month</t>
  </si>
  <si>
    <t>Total hospitals empaneled in the district</t>
  </si>
  <si>
    <t>III. Service Utilization</t>
  </si>
  <si>
    <t>Total Number of admissions by Gender and by Cause of Admission</t>
  </si>
  <si>
    <t>a. In Public Sector Hospitals</t>
  </si>
  <si>
    <t>Type of insured population</t>
  </si>
  <si>
    <t>Surgical</t>
  </si>
  <si>
    <t>Non-surgical</t>
  </si>
  <si>
    <t>Obstetric</t>
  </si>
  <si>
    <t>b. In Private Hospitals</t>
  </si>
  <si>
    <t>c. Total Admissions</t>
  </si>
  <si>
    <t>Number of Admissions by Treatment</t>
  </si>
  <si>
    <t>a. Surgical/Obstetric Admissions (private hospitals include both for-profit and NGO)</t>
  </si>
  <si>
    <t>Surgical/Obstetric Treatment</t>
  </si>
  <si>
    <t>Public Hospitals</t>
  </si>
  <si>
    <t>Private Hospitals</t>
  </si>
  <si>
    <t>Appendcitis/Appendectomy</t>
  </si>
  <si>
    <t>LSCS</t>
  </si>
  <si>
    <t>SVD,s</t>
  </si>
  <si>
    <t>Pregnancy e Other Complications</t>
  </si>
  <si>
    <t>Hemorrhoids, NOS</t>
  </si>
  <si>
    <t>Abdominal pain/Calculus, kidney</t>
  </si>
  <si>
    <t>Fracture /Others Truma/Head Injury</t>
  </si>
  <si>
    <t>Cholelithiasis, NOS</t>
  </si>
  <si>
    <t>Hernia, inguinal, NOS, unilateral</t>
  </si>
  <si>
    <t>Intestinal obstruction, unspec.</t>
  </si>
  <si>
    <t>Uterus, hypertrophy</t>
  </si>
  <si>
    <t>Others</t>
  </si>
  <si>
    <t xml:space="preserve">Total </t>
  </si>
  <si>
    <t>b. Non-surgical Admissions  (private hospitals include both for-profit and NGO)</t>
  </si>
  <si>
    <t>Gastroenteritis, infectious</t>
  </si>
  <si>
    <t>Septicimia/Fever</t>
  </si>
  <si>
    <t>Br.Asthma/COPD/Bronchitis</t>
  </si>
  <si>
    <t>Hypertension, benign/CVA</t>
  </si>
  <si>
    <t>Pneumonia, unspec.</t>
  </si>
  <si>
    <t>MI, acute, unspec.</t>
  </si>
  <si>
    <t>Urinary tract infection, unspec./pyuria</t>
  </si>
  <si>
    <t>Average Length of Stay (ALOS) of insured patients</t>
  </si>
  <si>
    <t>Type of Hospitals</t>
  </si>
  <si>
    <t>Surgical cases</t>
  </si>
  <si>
    <t>Non-surgical cases</t>
  </si>
  <si>
    <t>Overall</t>
  </si>
  <si>
    <t>Private Hospitals (for-non-profit &amp; NGO)</t>
  </si>
  <si>
    <t>IV. Cost of Treatment and Claims</t>
  </si>
  <si>
    <t>Admissions</t>
  </si>
  <si>
    <t>Cost</t>
  </si>
  <si>
    <t>Public Sector</t>
  </si>
  <si>
    <t>Private</t>
  </si>
  <si>
    <t>V. Claims submitted and settled</t>
  </si>
  <si>
    <t># Claims Submitted</t>
  </si>
  <si>
    <t>Amount Claimed</t>
  </si>
  <si>
    <t># Claims Settled</t>
  </si>
  <si>
    <t>Amount Disbursed</t>
  </si>
  <si>
    <t>INPROCESS</t>
  </si>
  <si>
    <t>VI. Marketing Activities</t>
  </si>
  <si>
    <t xml:space="preserve">1. Number of marketing sessions arranged for general public   </t>
  </si>
  <si>
    <t xml:space="preserve">2. Number of meetings with Community-based Organizations      </t>
  </si>
  <si>
    <t xml:space="preserve">3. Number of Community-based worker (LHWs, CMWs, CHWs etc.)    </t>
  </si>
  <si>
    <t xml:space="preserve">4. Number of ads in local media (print &amp; electronic)  </t>
  </si>
  <si>
    <t xml:space="preserve">5.Total meeting with Wos </t>
  </si>
  <si>
    <t xml:space="preserve">      Report Checked and Verified by:</t>
  </si>
  <si>
    <t>Name:</t>
  </si>
  <si>
    <t>Shamim Rasool</t>
  </si>
  <si>
    <t xml:space="preserve">Designation: </t>
  </si>
  <si>
    <t>Signature: …………………………………….</t>
  </si>
  <si>
    <t>Social Health Protection Programme</t>
  </si>
  <si>
    <t>Monthly Report by Health Care Providers</t>
  </si>
  <si>
    <t xml:space="preserve">   Name of Health Facility</t>
  </si>
  <si>
    <t>AKMCG/FPAP/Sehhat Foundation/DHQ/CITY</t>
  </si>
  <si>
    <t xml:space="preserve">  Type of Health Facility (Government or Private)</t>
  </si>
  <si>
    <t>Private/Government</t>
  </si>
  <si>
    <t>District</t>
  </si>
  <si>
    <t xml:space="preserve"> Reporting Month .Oct</t>
  </si>
  <si>
    <t>Year</t>
  </si>
  <si>
    <t>Shamim</t>
  </si>
  <si>
    <t xml:space="preserve">Name:   </t>
  </si>
  <si>
    <t>Designation: E.O</t>
  </si>
  <si>
    <t>Sign: …………………….</t>
  </si>
  <si>
    <t xml:space="preserve">Date Submitted: </t>
  </si>
  <si>
    <t>Services Provided during reporting month</t>
  </si>
  <si>
    <t>Total Number of Beds for inpatients</t>
  </si>
  <si>
    <t>Total Admissions during reporting month</t>
  </si>
  <si>
    <t>Total bed days</t>
  </si>
  <si>
    <t>Total Occupied Bed Days (OBDs) during the month</t>
  </si>
  <si>
    <t>occupancy rate</t>
  </si>
  <si>
    <t>Number of Admissions of insured patients</t>
  </si>
  <si>
    <t>Occupied bed days by Insured patients</t>
  </si>
  <si>
    <t>Average Length of Stay (ALOS) of Insured patients</t>
  </si>
  <si>
    <t>Admissions of insured by Age Group, Gender and Cause of Admission</t>
  </si>
  <si>
    <t>Surgical/Obstetric</t>
  </si>
  <si>
    <t>Non-surgical Cases</t>
  </si>
  <si>
    <t>Under 1 Year</t>
  </si>
  <si>
    <t>14 to 49 years</t>
  </si>
  <si>
    <t>TOTAL</t>
  </si>
  <si>
    <t>Most common causes of admissions</t>
  </si>
  <si>
    <t>a. Surgical/Obstetric Cases</t>
  </si>
  <si>
    <t xml:space="preserve">    b. Non-surgical Cases</t>
  </si>
  <si>
    <t>Cause of Admission</t>
  </si>
  <si>
    <t>Number of Admissions</t>
  </si>
  <si>
    <t>Br.Asthma/bronchitis/COPD</t>
  </si>
  <si>
    <t>Pregnancy e Complications</t>
  </si>
  <si>
    <t>Hypertension, benign</t>
  </si>
  <si>
    <t>Fracture /Other Tuma</t>
  </si>
  <si>
    <t>Abdominal pain, unspec.</t>
  </si>
  <si>
    <t>Pneumonia, unspec.URTI</t>
  </si>
  <si>
    <t>CVA, late effect, unspec.</t>
  </si>
  <si>
    <t>Sepsis, neonatal</t>
  </si>
  <si>
    <t>Cellulitis/abscess, face</t>
  </si>
  <si>
    <t>COVID 19 +ve</t>
  </si>
  <si>
    <t>Cost of Treatment</t>
  </si>
  <si>
    <t>Type of cases</t>
  </si>
  <si>
    <t>Number of Admission</t>
  </si>
  <si>
    <t>Amount billed</t>
  </si>
  <si>
    <t>Sugical</t>
  </si>
  <si>
    <t>Non Surgical</t>
  </si>
  <si>
    <t>Total Over all</t>
  </si>
  <si>
    <t>Claims submitted and settled</t>
  </si>
  <si>
    <t>Indicator</t>
  </si>
  <si>
    <t>Number of claims</t>
  </si>
  <si>
    <t>Claims submitted during last month*</t>
  </si>
  <si>
    <t>Claims settled during reporting month</t>
  </si>
  <si>
    <t>Claims submitted during the reporting month</t>
  </si>
  <si>
    <t>Cumulative claims submitted so far*</t>
  </si>
  <si>
    <t>Cumulative claims rejected so far</t>
  </si>
  <si>
    <t>3 1st year &amp; 1 2nd year</t>
  </si>
  <si>
    <t>Revenues generated and utilized</t>
  </si>
  <si>
    <t>Total amount received during last month against claims from HIO</t>
  </si>
  <si>
    <t>Expenditure out the received amount</t>
  </si>
  <si>
    <t xml:space="preserve">            Purchasing drugs  (DHQ hospital)</t>
  </si>
  <si>
    <t xml:space="preserve">            Purchasing medical/surgical supplies(DHD Hospital)</t>
  </si>
  <si>
    <t xml:space="preserve">            Paying incentives to health care providers</t>
  </si>
  <si>
    <t xml:space="preserve">            Repair/maintenance of hospital</t>
  </si>
  <si>
    <t>TOTAL Expenditure</t>
  </si>
  <si>
    <t>Organisational Development</t>
  </si>
  <si>
    <t xml:space="preserve"> Total number of physicians (MOs and specialists) in hospital</t>
  </si>
  <si>
    <t xml:space="preserve"> Number of physicians trained in use of treatment protocols</t>
  </si>
  <si>
    <t xml:space="preserve"> Total number of Administrative staff including managers/MS </t>
  </si>
  <si>
    <t xml:space="preserve"> Number of Administrative staff trained in insurance related procedures</t>
  </si>
  <si>
    <t xml:space="preserve"> Total number of staff in Finance/Accounts section</t>
  </si>
  <si>
    <t xml:space="preserve"> Number of finance/account staff trained in claims management</t>
  </si>
  <si>
    <t>Report Checked and Verified by: Shamim Rasool</t>
  </si>
  <si>
    <t>Name:Shamim Rasool</t>
  </si>
  <si>
    <t>Designation:</t>
  </si>
  <si>
    <t>E.O</t>
  </si>
  <si>
    <t>Signature: ……………………</t>
  </si>
  <si>
    <t>SHPI (Eligible) Inpatient Hospitalization Report for Oct.2021</t>
  </si>
  <si>
    <t>.</t>
  </si>
  <si>
    <t xml:space="preserve">                        Hoptialization-wise Cases </t>
  </si>
  <si>
    <t>S.No</t>
  </si>
  <si>
    <t>Name of Patient</t>
  </si>
  <si>
    <t>Non-Surgical Admission (as per ICD-CODE)</t>
  </si>
  <si>
    <t>Surgical admission (as per ICD-CODE)</t>
  </si>
  <si>
    <t>Gender</t>
  </si>
  <si>
    <t>Age</t>
  </si>
  <si>
    <t>Hospital type</t>
  </si>
  <si>
    <t>Date of Admission</t>
  </si>
  <si>
    <t>Date of Discharge</t>
  </si>
  <si>
    <t>Lenth of Stay</t>
  </si>
  <si>
    <t xml:space="preserve">UC/Village </t>
  </si>
  <si>
    <t>Contact No</t>
  </si>
  <si>
    <t>Claim Amount</t>
  </si>
  <si>
    <t>TOUSEEQ AHMED</t>
  </si>
  <si>
    <t>Fever, unspec.</t>
  </si>
  <si>
    <t>GMC</t>
  </si>
  <si>
    <t>NAILA</t>
  </si>
  <si>
    <t>Asthma, extrinsic, acute exacerbation</t>
  </si>
  <si>
    <t>City Hosptial Gilgit</t>
  </si>
  <si>
    <t>BASIN</t>
  </si>
  <si>
    <t>ZAITON</t>
  </si>
  <si>
    <t>DAMOTE</t>
  </si>
  <si>
    <t>SABITA</t>
  </si>
  <si>
    <t>Appendicitis, acute w/o peritonitis</t>
  </si>
  <si>
    <t>SOHANA BIBI</t>
  </si>
  <si>
    <t>JALAL ABAD</t>
  </si>
  <si>
    <t>NASIMA</t>
  </si>
  <si>
    <t>ROESA</t>
  </si>
  <si>
    <t>CHAKAR KOTE</t>
  </si>
  <si>
    <t>BIBI QAYIDA</t>
  </si>
  <si>
    <t>Abnormal Pap, ASC, possible HGSIL</t>
  </si>
  <si>
    <t>MUHAMMAD ALAM</t>
  </si>
  <si>
    <t>Fracture lower arm, healing, aftercare</t>
  </si>
  <si>
    <t>HIRA</t>
  </si>
  <si>
    <t>GULSHAN</t>
  </si>
  <si>
    <t>DILSHAD BEGUM</t>
  </si>
  <si>
    <t>Abdominal pain, LLQ</t>
  </si>
  <si>
    <t>BIBI SUREYA</t>
  </si>
  <si>
    <t>BIBI FATIMA</t>
  </si>
  <si>
    <t>SULTANA</t>
  </si>
  <si>
    <t>SHERIN KHAN</t>
  </si>
  <si>
    <t>DHQ Hospital Gilgit</t>
  </si>
  <si>
    <t>Damote</t>
  </si>
  <si>
    <t>SHAHIDA PARVEEN</t>
  </si>
  <si>
    <t>Sakwer</t>
  </si>
  <si>
    <t>GULZADI</t>
  </si>
  <si>
    <t>Rahimabad</t>
  </si>
  <si>
    <t>SABA BATOOL</t>
  </si>
  <si>
    <t>Haramosh</t>
  </si>
  <si>
    <t>ASIF ALI</t>
  </si>
  <si>
    <t>Anemia, other, unspec.</t>
  </si>
  <si>
    <t>Jalalabad</t>
  </si>
  <si>
    <t>FARANA</t>
  </si>
  <si>
    <t>Preg., other complications, unspec.</t>
  </si>
  <si>
    <t>QURBAN ALI</t>
  </si>
  <si>
    <t>Back pain w/ radiation, unspec.</t>
  </si>
  <si>
    <t>MEHER NIGAH</t>
  </si>
  <si>
    <t>SULTAN AYOUB</t>
  </si>
  <si>
    <t>SHUKYOTE</t>
  </si>
  <si>
    <t>MALIKA</t>
  </si>
  <si>
    <t>KAINAT</t>
  </si>
  <si>
    <t>Bermass</t>
  </si>
  <si>
    <t>HORAN</t>
  </si>
  <si>
    <t>COPD, NOS</t>
  </si>
  <si>
    <t>Bagroate</t>
  </si>
  <si>
    <t>NAIMA ZEHRA</t>
  </si>
  <si>
    <t>GUL BEGUM</t>
  </si>
  <si>
    <t>Danyore</t>
  </si>
  <si>
    <t>IQBAL KHAN</t>
  </si>
  <si>
    <t>SHPI- Target/Wider Inpatient Hospitalization Report for Oct-2021</t>
  </si>
  <si>
    <t xml:space="preserve">.                        Hoptialization-wise Cases </t>
  </si>
  <si>
    <t>FATIMA JABEEN</t>
  </si>
  <si>
    <t>AKRSP</t>
  </si>
  <si>
    <t>PARVEZ AHMAD</t>
  </si>
  <si>
    <t>DANYORE LSO</t>
  </si>
  <si>
    <t>MEHER BANO</t>
  </si>
  <si>
    <t>Normal delivery</t>
  </si>
  <si>
    <t>ANAYA JABEEN</t>
  </si>
  <si>
    <t>ALI HAIDER</t>
  </si>
  <si>
    <t>SHAHEEN AKHTER</t>
  </si>
  <si>
    <t>GUL ANDAM</t>
  </si>
  <si>
    <t>Appendicitis, acute w/ gen. peritonitis</t>
  </si>
  <si>
    <t>03554381074</t>
  </si>
  <si>
    <t>GULISTAN PARI</t>
  </si>
  <si>
    <t>Other trauma, unspec.</t>
  </si>
  <si>
    <t>AHYAN AHMAD</t>
  </si>
  <si>
    <t>NOMAL</t>
  </si>
  <si>
    <t>BAKHT E JAHAN</t>
  </si>
  <si>
    <t>IRFAN ULLAHBAIG</t>
  </si>
  <si>
    <t>AMNA JABEEN</t>
  </si>
  <si>
    <t>Fetal distress, during labor, in infant</t>
  </si>
  <si>
    <t>03555762225</t>
  </si>
  <si>
    <t>BIBI SHAWAL</t>
  </si>
  <si>
    <t>Total Patients=44</t>
  </si>
  <si>
    <t>Total Amount</t>
  </si>
  <si>
    <t>UPPER JUTIAL</t>
  </si>
  <si>
    <t>KHOMER</t>
  </si>
  <si>
    <t>Name of Hospitals</t>
  </si>
  <si>
    <t>AGA KHAN MEDICAL CENTRE GILGIT</t>
  </si>
  <si>
    <t xml:space="preserve">Al-AZHAR SITE NOMAL ROAD, CHILMIS DAS, GILGIT NEAR KARAKURUM INTERNATIONAL UNIVERSITY (KIU), </t>
  </si>
  <si>
    <t>05811-459741</t>
  </si>
  <si>
    <t xml:space="preserve">Private </t>
  </si>
  <si>
    <t>DHQ HOSPITAL</t>
  </si>
  <si>
    <t>HOSPITAL ROAD, GILGIT</t>
  </si>
  <si>
    <t>05811-920253</t>
  </si>
  <si>
    <t>CITY HOSPITAL</t>
  </si>
  <si>
    <t>RIVER VIEW ROAD, GILGIT</t>
  </si>
  <si>
    <t>05811-920577</t>
  </si>
  <si>
    <t>SEHAT FOUNDATION HOSPITAL</t>
  </si>
  <si>
    <t>MAIN KKH, SHARKOT, DANYORE, GILGIT</t>
  </si>
  <si>
    <t>05811-459997, 05811-456977</t>
  </si>
  <si>
    <t>Private NGO</t>
  </si>
  <si>
    <t>FAMILY HEALTH CENTRE, GILGIT</t>
  </si>
  <si>
    <t>ZULFIQARABAD,GILGIT</t>
  </si>
  <si>
    <t>05811-920331</t>
  </si>
  <si>
    <t>Province</t>
  </si>
  <si>
    <t>Districts</t>
  </si>
  <si>
    <t>Month</t>
  </si>
  <si>
    <t>Name of Districts</t>
  </si>
  <si>
    <t>Estimated population</t>
  </si>
  <si>
    <t>Population of beneficiaries</t>
  </si>
  <si>
    <t># households beneficiary</t>
  </si>
  <si>
    <t xml:space="preserve">Khyber Pakhtunkhwa </t>
  </si>
  <si>
    <t>Mardan</t>
  </si>
  <si>
    <t>January</t>
  </si>
  <si>
    <t>Chitral</t>
  </si>
  <si>
    <t>Kohat</t>
  </si>
  <si>
    <t>February</t>
  </si>
  <si>
    <t>Malakand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</si>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</sst>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9">
    <numFmt numFmtId="41" formatCode="_-* #,##0_-;\-* #,##0_-;_-* &quot;-&quot;_-;_-@_-"/>
    <numFmt numFmtId="176" formatCode="0_ "/>
    <numFmt numFmtId="177" formatCode="dd\-mmm"/>
    <numFmt numFmtId="43" formatCode="_-* #,##0.00_-;\-* #,##0.00_-;_-* &quot;-&quot;??_-;_-@_-"/>
    <numFmt numFmtId="178" formatCode="[$-409]d\-mmm\-yy;@"/>
    <numFmt numFmtId="44" formatCode="_-&quot;£&quot;* #,##0.00_-;\-&quot;£&quot;* #,##0.00_-;_-&quot;£&quot;* &quot;-&quot;??_-;_-@_-"/>
    <numFmt numFmtId="179" formatCode="_ * #,##0.00_ ;_ * \-#,##0.00_ ;_ * &quot;-&quot;??_ ;_ @_ "/>
    <numFmt numFmtId="180" formatCode="_(* #,##0.00_);_(* \(#,##0.00\);_(* &quot;-&quot;??_);_(@_)"/>
    <numFmt numFmtId="42" formatCode="_-&quot;£&quot;* #,##0_-;\-&quot;£&quot;* #,##0_-;_-&quot;£&quot;* &quot;-&quot;_-;_-@_-"/>
    <numFmt numFmtId="181" formatCode="_ * #,##0_ ;_ * \-#,##0_ ;_ * &quot;-&quot;??_ ;_ @_ "/>
    <numFmt numFmtId="8" formatCode="&quot;£&quot;#,##0.00;[Red]\-&quot;£&quot;#,##0.00"/>
    <numFmt numFmtId="182" formatCode="[$-409]d\-mmm\-yyyy;@"/>
    <numFmt numFmtId="183" formatCode="dd\-mmm\-yy"/>
    <numFmt numFmtId="184" formatCode="[$-409]dd\-mmm\-yy;@"/>
    <numFmt numFmtId="185" formatCode="_ * #,##0.000_ ;_ * \-#,##0.000_ ;_ * &quot;-&quot;??_ ;_ @_ "/>
    <numFmt numFmtId="186" formatCode="0.0"/>
    <numFmt numFmtId="187" formatCode="0.00_ "/>
    <numFmt numFmtId="188" formatCode="0.0_ "/>
    <numFmt numFmtId="189" formatCode="_(* #,##0_);_(* \(#,##0\);_(* &quot;-&quot;??_);_(@_)"/>
  </numFmts>
  <fonts count="82">
    <font>
      <sz val="11"/>
      <color theme="1"/>
      <name val="Calibri"/>
      <charset val="134"/>
      <scheme val="minor"/>
    </font>
    <font>
      <sz val="11"/>
      <color theme="1"/>
      <name val="Arial"/>
      <charset val="134"/>
    </font>
    <font>
      <sz val="12"/>
      <color theme="1"/>
      <name val="Calibri"/>
      <charset val="134"/>
    </font>
    <font>
      <sz val="10"/>
      <color rgb="FF000000"/>
      <name val="Calibri"/>
      <charset val="134"/>
    </font>
    <font>
      <b/>
      <sz val="11"/>
      <color indexed="9"/>
      <name val="Verdana"/>
      <charset val="134"/>
    </font>
    <font>
      <sz val="10"/>
      <color indexed="8"/>
      <name val="Verdana"/>
      <charset val="134"/>
    </font>
    <font>
      <sz val="10"/>
      <name val="Verdana"/>
      <charset val="134"/>
    </font>
    <font>
      <b/>
      <sz val="11"/>
      <color theme="1"/>
      <name val="Verdana"/>
      <charset val="134"/>
    </font>
    <font>
      <sz val="11"/>
      <color theme="1"/>
      <name val="Verdana"/>
      <charset val="134"/>
    </font>
    <font>
      <sz val="9"/>
      <color theme="1"/>
      <name val="Verdana"/>
      <charset val="134"/>
    </font>
    <font>
      <b/>
      <i/>
      <sz val="9"/>
      <name val="Verdana"/>
      <charset val="134"/>
    </font>
    <font>
      <b/>
      <sz val="10"/>
      <name val="Verdana"/>
      <charset val="134"/>
    </font>
    <font>
      <b/>
      <sz val="8"/>
      <color theme="1"/>
      <name val="Verdana"/>
      <charset val="134"/>
    </font>
    <font>
      <b/>
      <sz val="8"/>
      <name val="Verdana"/>
      <charset val="134"/>
    </font>
    <font>
      <sz val="9"/>
      <color theme="1"/>
      <name val="Arial"/>
      <charset val="134"/>
    </font>
    <font>
      <sz val="9"/>
      <name val="Arial"/>
      <family val="2"/>
      <charset val="0"/>
    </font>
    <font>
      <sz val="9"/>
      <color theme="1"/>
      <name val="Arial"/>
      <family val="2"/>
      <charset val="0"/>
    </font>
    <font>
      <sz val="9"/>
      <color indexed="8"/>
      <name val="Arial"/>
      <family val="2"/>
      <charset val="0"/>
    </font>
    <font>
      <b/>
      <sz val="10"/>
      <color theme="1"/>
      <name val="Verdana"/>
      <charset val="134"/>
    </font>
    <font>
      <sz val="10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9"/>
      <name val="Verdana"/>
      <charset val="134"/>
    </font>
    <font>
      <b/>
      <sz val="9"/>
      <color theme="1"/>
      <name val="Arial"/>
      <charset val="134"/>
    </font>
    <font>
      <b/>
      <sz val="10"/>
      <color theme="0"/>
      <name val="Verdana"/>
      <charset val="134"/>
    </font>
    <font>
      <sz val="10"/>
      <name val="Arial"/>
      <charset val="134"/>
    </font>
    <font>
      <sz val="9"/>
      <name val="Arial"/>
      <charset val="0"/>
    </font>
    <font>
      <sz val="10"/>
      <color theme="1"/>
      <name val="Arial"/>
      <charset val="0"/>
    </font>
    <font>
      <sz val="10"/>
      <name val="Arial"/>
      <charset val="0"/>
    </font>
    <font>
      <sz val="9"/>
      <color theme="1"/>
      <name val="Arial"/>
      <charset val="0"/>
    </font>
    <font>
      <sz val="9"/>
      <color indexed="8"/>
      <name val="Arial"/>
      <charset val="0"/>
    </font>
    <font>
      <sz val="10"/>
      <name val="Calibri"/>
      <family val="2"/>
      <charset val="0"/>
    </font>
    <font>
      <sz val="10"/>
      <name val="Calibri"/>
      <charset val="0"/>
    </font>
    <font>
      <b/>
      <sz val="9"/>
      <name val="Arial"/>
      <charset val="0"/>
    </font>
    <font>
      <b/>
      <sz val="9"/>
      <name val="Arial"/>
      <family val="2"/>
      <charset val="0"/>
    </font>
    <font>
      <sz val="9"/>
      <name val="Calibri"/>
      <charset val="0"/>
    </font>
    <font>
      <sz val="8"/>
      <name val="Calibri"/>
      <charset val="0"/>
    </font>
    <font>
      <sz val="10"/>
      <color indexed="8"/>
      <name val="Calibri"/>
      <charset val="0"/>
    </font>
    <font>
      <sz val="10"/>
      <color theme="1"/>
      <name val="Arial"/>
      <charset val="134"/>
    </font>
    <font>
      <sz val="10"/>
      <color indexed="8"/>
      <name val="Arial"/>
      <charset val="0"/>
    </font>
    <font>
      <sz val="11"/>
      <color indexed="8"/>
      <name val="Calibri"/>
      <charset val="0"/>
    </font>
    <font>
      <sz val="9"/>
      <color indexed="8"/>
      <name val="Calibri"/>
      <charset val="0"/>
    </font>
    <font>
      <sz val="8"/>
      <color indexed="8"/>
      <name val="Arial"/>
      <charset val="0"/>
    </font>
    <font>
      <sz val="8"/>
      <name val="Arial"/>
      <charset val="0"/>
    </font>
    <font>
      <sz val="8"/>
      <color indexed="8"/>
      <name val="Calibri"/>
      <charset val="0"/>
    </font>
    <font>
      <sz val="11"/>
      <name val="Calibri"/>
      <charset val="0"/>
    </font>
    <font>
      <b/>
      <sz val="10"/>
      <color indexed="8"/>
      <name val="Arial"/>
      <charset val="0"/>
    </font>
    <font>
      <b/>
      <sz val="8"/>
      <color indexed="8"/>
      <name val="Calibri"/>
      <charset val="0"/>
    </font>
    <font>
      <sz val="9"/>
      <color theme="1"/>
      <name val="Calibri"/>
      <charset val="0"/>
      <scheme val="minor"/>
    </font>
    <font>
      <sz val="9"/>
      <color theme="1"/>
      <name val="Calibri"/>
      <charset val="134"/>
      <scheme val="minor"/>
    </font>
    <font>
      <b/>
      <sz val="9"/>
      <color theme="1"/>
      <name val="Calibri"/>
      <charset val="0"/>
      <scheme val="minor"/>
    </font>
    <font>
      <b/>
      <sz val="10"/>
      <color theme="1"/>
      <name val="Calibri"/>
      <charset val="134"/>
      <scheme val="minor"/>
    </font>
    <font>
      <sz val="14"/>
      <color theme="1"/>
      <name val="Verdana"/>
      <charset val="134"/>
    </font>
    <font>
      <sz val="10"/>
      <color theme="1"/>
      <name val="Verdana"/>
      <charset val="134"/>
    </font>
    <font>
      <b/>
      <sz val="9"/>
      <color theme="1"/>
      <name val="Verdana"/>
      <charset val="134"/>
    </font>
    <font>
      <sz val="9"/>
      <name val="Verdana"/>
      <charset val="134"/>
    </font>
    <font>
      <sz val="8"/>
      <color theme="1"/>
      <name val="Verdana"/>
      <charset val="134"/>
    </font>
    <font>
      <b/>
      <i/>
      <sz val="9"/>
      <color theme="1"/>
      <name val="Verdana"/>
      <charset val="134"/>
    </font>
    <font>
      <i/>
      <sz val="10"/>
      <color theme="1"/>
      <name val="Verdana"/>
      <charset val="134"/>
    </font>
    <font>
      <b/>
      <sz val="11"/>
      <color theme="1"/>
      <name val="Calibri"/>
      <charset val="134"/>
      <scheme val="minor"/>
    </font>
    <font>
      <b/>
      <sz val="11"/>
      <color theme="1"/>
      <name val="Symbol"/>
      <charset val="2"/>
    </font>
    <font>
      <sz val="9"/>
      <name val="Arial"/>
      <charset val="134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indexed="8"/>
      <name val="Calibri"/>
      <charset val="134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134"/>
    </font>
  </fonts>
  <fills count="41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48">
    <xf numFmtId="0" fontId="0" fillId="0" borderId="0"/>
    <xf numFmtId="0" fontId="75" fillId="16" borderId="0" applyNumberFormat="0" applyBorder="0" applyAlignment="0" applyProtection="0">
      <alignment vertical="center"/>
    </xf>
    <xf numFmtId="0" fontId="24" fillId="0" borderId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8" fontId="24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8" fontId="24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27" fillId="0" borderId="0"/>
    <xf numFmtId="0" fontId="76" fillId="8" borderId="0" applyNumberFormat="0" applyBorder="0" applyAlignment="0" applyProtection="0">
      <alignment vertical="center"/>
    </xf>
    <xf numFmtId="0" fontId="69" fillId="0" borderId="58" applyNumberFormat="0" applyFill="0" applyAlignment="0" applyProtection="0">
      <alignment vertical="center"/>
    </xf>
    <xf numFmtId="0" fontId="24" fillId="0" borderId="0"/>
    <xf numFmtId="0" fontId="66" fillId="13" borderId="57" applyNumberFormat="0" applyAlignment="0" applyProtection="0">
      <alignment vertical="center"/>
    </xf>
    <xf numFmtId="0" fontId="0" fillId="27" borderId="63" applyNumberFormat="0" applyFont="0" applyAlignment="0" applyProtection="0">
      <alignment vertical="center"/>
    </xf>
    <xf numFmtId="0" fontId="75" fillId="29" borderId="0" applyNumberFormat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24" fillId="0" borderId="0"/>
    <xf numFmtId="0" fontId="0" fillId="0" borderId="0"/>
    <xf numFmtId="0" fontId="68" fillId="0" borderId="0" applyNumberFormat="0" applyFill="0" applyBorder="0" applyAlignment="0" applyProtection="0">
      <alignment vertical="center"/>
    </xf>
    <xf numFmtId="0" fontId="39" fillId="0" borderId="0"/>
    <xf numFmtId="0" fontId="65" fillId="0" borderId="0" applyNumberFormat="0" applyFill="0" applyBorder="0" applyAlignment="0" applyProtection="0">
      <alignment vertical="center"/>
    </xf>
    <xf numFmtId="0" fontId="24" fillId="0" borderId="0"/>
    <xf numFmtId="0" fontId="74" fillId="0" borderId="58" applyNumberFormat="0" applyFill="0" applyAlignment="0" applyProtection="0">
      <alignment vertical="center"/>
    </xf>
    <xf numFmtId="0" fontId="24" fillId="0" borderId="0"/>
    <xf numFmtId="43" fontId="72" fillId="0" borderId="0" applyFont="0" applyFill="0" applyBorder="0" applyAlignment="0" applyProtection="0"/>
    <xf numFmtId="0" fontId="61" fillId="0" borderId="61" applyNumberFormat="0" applyFill="0" applyAlignment="0" applyProtection="0">
      <alignment vertical="center"/>
    </xf>
    <xf numFmtId="0" fontId="24" fillId="0" borderId="0"/>
    <xf numFmtId="0" fontId="24" fillId="0" borderId="0"/>
    <xf numFmtId="0" fontId="61" fillId="0" borderId="0" applyNumberFormat="0" applyFill="0" applyBorder="0" applyAlignment="0" applyProtection="0">
      <alignment vertical="center"/>
    </xf>
    <xf numFmtId="0" fontId="63" fillId="12" borderId="56" applyNumberFormat="0" applyAlignment="0" applyProtection="0">
      <alignment vertical="center"/>
    </xf>
    <xf numFmtId="0" fontId="24" fillId="0" borderId="0"/>
    <xf numFmtId="0" fontId="24" fillId="0" borderId="0"/>
    <xf numFmtId="0" fontId="76" fillId="36" borderId="0" applyNumberFormat="0" applyBorder="0" applyAlignment="0" applyProtection="0">
      <alignment vertical="center"/>
    </xf>
    <xf numFmtId="0" fontId="24" fillId="0" borderId="0"/>
    <xf numFmtId="0" fontId="77" fillId="18" borderId="0" applyNumberFormat="0" applyBorder="0" applyAlignment="0" applyProtection="0">
      <alignment vertical="center"/>
    </xf>
    <xf numFmtId="0" fontId="73" fillId="11" borderId="60" applyNumberFormat="0" applyAlignment="0" applyProtection="0">
      <alignment vertical="center"/>
    </xf>
    <xf numFmtId="0" fontId="75" fillId="20" borderId="0" applyNumberFormat="0" applyBorder="0" applyAlignment="0" applyProtection="0">
      <alignment vertical="center"/>
    </xf>
    <xf numFmtId="0" fontId="24" fillId="0" borderId="0"/>
    <xf numFmtId="0" fontId="62" fillId="11" borderId="56" applyNumberFormat="0" applyAlignment="0" applyProtection="0">
      <alignment vertical="center"/>
    </xf>
    <xf numFmtId="0" fontId="80" fillId="0" borderId="62" applyNumberFormat="0" applyFill="0" applyAlignment="0" applyProtection="0">
      <alignment vertical="center"/>
    </xf>
    <xf numFmtId="0" fontId="71" fillId="0" borderId="59" applyNumberFormat="0" applyFill="0" applyAlignment="0" applyProtection="0">
      <alignment vertical="center"/>
    </xf>
    <xf numFmtId="0" fontId="67" fillId="14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76" fillId="19" borderId="0" applyNumberFormat="0" applyBorder="0" applyAlignment="0" applyProtection="0">
      <alignment vertical="center"/>
    </xf>
    <xf numFmtId="0" fontId="75" fillId="24" borderId="0" applyNumberFormat="0" applyBorder="0" applyAlignment="0" applyProtection="0">
      <alignment vertical="center"/>
    </xf>
    <xf numFmtId="0" fontId="76" fillId="25" borderId="0" applyNumberFormat="0" applyBorder="0" applyAlignment="0" applyProtection="0">
      <alignment vertical="center"/>
    </xf>
    <xf numFmtId="0" fontId="76" fillId="23" borderId="0" applyNumberFormat="0" applyBorder="0" applyAlignment="0" applyProtection="0">
      <alignment vertical="center"/>
    </xf>
    <xf numFmtId="0" fontId="75" fillId="28" borderId="0" applyNumberFormat="0" applyBorder="0" applyAlignment="0" applyProtection="0">
      <alignment vertical="center"/>
    </xf>
    <xf numFmtId="0" fontId="75" fillId="39" borderId="0" applyNumberFormat="0" applyBorder="0" applyAlignment="0" applyProtection="0">
      <alignment vertical="center"/>
    </xf>
    <xf numFmtId="0" fontId="76" fillId="35" borderId="0" applyNumberFormat="0" applyBorder="0" applyAlignment="0" applyProtection="0">
      <alignment vertical="center"/>
    </xf>
    <xf numFmtId="0" fontId="76" fillId="22" borderId="0" applyNumberFormat="0" applyBorder="0" applyAlignment="0" applyProtection="0">
      <alignment vertical="center"/>
    </xf>
    <xf numFmtId="0" fontId="75" fillId="37" borderId="0" applyNumberFormat="0" applyBorder="0" applyAlignment="0" applyProtection="0">
      <alignment vertical="center"/>
    </xf>
    <xf numFmtId="0" fontId="76" fillId="33" borderId="0" applyNumberFormat="0" applyBorder="0" applyAlignment="0" applyProtection="0">
      <alignment vertical="center"/>
    </xf>
    <xf numFmtId="0" fontId="75" fillId="32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6" fillId="21" borderId="0" applyNumberFormat="0" applyBorder="0" applyAlignment="0" applyProtection="0">
      <alignment vertical="center"/>
    </xf>
    <xf numFmtId="0" fontId="75" fillId="17" borderId="0" applyNumberFormat="0" applyBorder="0" applyAlignment="0" applyProtection="0">
      <alignment vertical="center"/>
    </xf>
    <xf numFmtId="0" fontId="76" fillId="30" borderId="0" applyNumberFormat="0" applyBorder="0" applyAlignment="0" applyProtection="0">
      <alignment vertical="center"/>
    </xf>
    <xf numFmtId="0" fontId="76" fillId="34" borderId="0" applyNumberFormat="0" applyBorder="0" applyAlignment="0" applyProtection="0">
      <alignment vertical="center"/>
    </xf>
    <xf numFmtId="0" fontId="75" fillId="40" borderId="0" applyNumberFormat="0" applyBorder="0" applyAlignment="0" applyProtection="0">
      <alignment vertical="center"/>
    </xf>
    <xf numFmtId="0" fontId="76" fillId="31" borderId="0" applyNumberFormat="0" applyBorder="0" applyAlignment="0" applyProtection="0">
      <alignment vertical="center"/>
    </xf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0"/>
    <xf numFmtId="179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0" fontId="7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9" fontId="2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0" fillId="0" borderId="0"/>
    <xf numFmtId="0" fontId="72" fillId="0" borderId="0"/>
    <xf numFmtId="0" fontId="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27" fillId="0" borderId="0"/>
    <xf numFmtId="0" fontId="27" fillId="0" borderId="0"/>
    <xf numFmtId="179" fontId="27" fillId="0" borderId="0" applyFont="0" applyFill="0" applyBorder="0" applyAlignment="0" applyProtection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179" fontId="27" fillId="0" borderId="0" applyFont="0" applyFill="0" applyBorder="0" applyAlignment="0" applyProtection="0"/>
  </cellStyleXfs>
  <cellXfs count="70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/>
    <xf numFmtId="0" fontId="0" fillId="3" borderId="0" xfId="0" applyFont="1" applyFill="1"/>
    <xf numFmtId="0" fontId="0" fillId="3" borderId="0" xfId="0" applyFont="1" applyFill="1" applyAlignment="1">
      <alignment horizontal="center" vertical="top"/>
    </xf>
    <xf numFmtId="180" fontId="0" fillId="0" borderId="0" xfId="3"/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182" fontId="11" fillId="0" borderId="0" xfId="0" applyNumberFormat="1" applyFont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123" applyFont="1" applyFill="1" applyBorder="1" applyAlignment="1" applyProtection="1">
      <alignment horizontal="center" vertical="center"/>
      <protection locked="0"/>
    </xf>
    <xf numFmtId="1" fontId="13" fillId="4" borderId="1" xfId="9" applyNumberFormat="1" applyFont="1" applyFill="1" applyBorder="1" applyAlignment="1" applyProtection="1">
      <alignment horizontal="right" vertical="center"/>
      <protection locked="0"/>
    </xf>
    <xf numFmtId="0" fontId="14" fillId="3" borderId="1" xfId="0" applyFont="1" applyFill="1" applyBorder="1" applyAlignment="1">
      <alignment horizontal="center" vertical="center"/>
    </xf>
    <xf numFmtId="0" fontId="15" fillId="3" borderId="1" xfId="123" applyFont="1" applyFill="1" applyBorder="1" applyAlignment="1">
      <alignment vertical="top"/>
    </xf>
    <xf numFmtId="0" fontId="16" fillId="3" borderId="1" xfId="0" applyFont="1" applyFill="1" applyBorder="1" applyAlignment="1" applyProtection="1">
      <alignment vertical="top"/>
      <protection locked="0"/>
    </xf>
    <xf numFmtId="0" fontId="15" fillId="0" borderId="1" xfId="123" applyFont="1" applyFill="1" applyBorder="1" applyAlignment="1">
      <alignment vertical="top"/>
    </xf>
    <xf numFmtId="0" fontId="15" fillId="3" borderId="1" xfId="85" applyFont="1" applyFill="1" applyBorder="1" applyAlignment="1" applyProtection="1">
      <alignment vertical="top"/>
      <protection locked="0"/>
    </xf>
    <xf numFmtId="0" fontId="16" fillId="0" borderId="1" xfId="123" applyFont="1" applyFill="1" applyBorder="1" applyAlignment="1" applyProtection="1">
      <alignment vertical="top"/>
      <protection locked="0"/>
    </xf>
    <xf numFmtId="178" fontId="15" fillId="0" borderId="1" xfId="0" applyNumberFormat="1" applyFont="1" applyFill="1" applyBorder="1" applyAlignment="1"/>
    <xf numFmtId="0" fontId="15" fillId="3" borderId="1" xfId="130" applyFont="1" applyFill="1" applyBorder="1" applyAlignment="1">
      <alignment vertical="top"/>
    </xf>
    <xf numFmtId="0" fontId="15" fillId="3" borderId="1" xfId="0" applyFont="1" applyFill="1" applyBorder="1" applyAlignment="1" applyProtection="1">
      <alignment vertical="top"/>
      <protection locked="0"/>
    </xf>
    <xf numFmtId="0" fontId="15" fillId="0" borderId="1" xfId="0" applyFont="1" applyFill="1" applyBorder="1" applyAlignment="1"/>
    <xf numFmtId="0" fontId="15" fillId="3" borderId="1" xfId="85" applyFont="1" applyFill="1" applyBorder="1" applyAlignment="1" applyProtection="1">
      <alignment vertical="top"/>
      <protection locked="0"/>
    </xf>
    <xf numFmtId="0" fontId="15" fillId="5" borderId="1" xfId="130" applyFont="1" applyFill="1" applyBorder="1" applyAlignment="1">
      <alignment vertical="top"/>
    </xf>
    <xf numFmtId="178" fontId="15" fillId="0" borderId="1" xfId="0" applyNumberFormat="1" applyFont="1" applyFill="1" applyBorder="1" applyAlignment="1"/>
    <xf numFmtId="0" fontId="15" fillId="3" borderId="1" xfId="0" applyFont="1" applyFill="1" applyBorder="1" applyAlignment="1">
      <alignment vertical="top"/>
    </xf>
    <xf numFmtId="0" fontId="15" fillId="3" borderId="1" xfId="0" applyFont="1" applyFill="1" applyBorder="1" applyAlignment="1" applyProtection="1">
      <alignment vertical="top"/>
      <protection locked="0"/>
    </xf>
    <xf numFmtId="0" fontId="15" fillId="0" borderId="1" xfId="0" applyFont="1" applyFill="1" applyBorder="1" applyAlignment="1">
      <alignment vertical="top"/>
    </xf>
    <xf numFmtId="0" fontId="15" fillId="3" borderId="1" xfId="85" applyFont="1" applyFill="1" applyBorder="1" applyAlignment="1" applyProtection="1">
      <alignment vertical="top"/>
      <protection locked="0"/>
    </xf>
    <xf numFmtId="0" fontId="15" fillId="0" borderId="1" xfId="0" applyFont="1" applyFill="1" applyBorder="1" applyAlignment="1">
      <alignment vertical="top"/>
    </xf>
    <xf numFmtId="0" fontId="16" fillId="3" borderId="1" xfId="0" applyFont="1" applyFill="1" applyBorder="1" applyAlignment="1">
      <alignment horizontal="left"/>
    </xf>
    <xf numFmtId="0" fontId="14" fillId="0" borderId="1" xfId="0" applyFont="1" applyBorder="1"/>
    <xf numFmtId="0" fontId="15" fillId="3" borderId="1" xfId="129" applyFont="1" applyFill="1" applyBorder="1" applyAlignment="1" applyProtection="1">
      <alignment vertical="top"/>
      <protection locked="0"/>
    </xf>
    <xf numFmtId="0" fontId="15" fillId="3" borderId="1" xfId="85" applyFont="1" applyFill="1" applyBorder="1" applyAlignment="1" applyProtection="1">
      <alignment vertical="top"/>
      <protection locked="0"/>
    </xf>
    <xf numFmtId="0" fontId="15" fillId="3" borderId="1" xfId="129" applyFont="1" applyFill="1" applyBorder="1" applyAlignment="1" applyProtection="1">
      <alignment vertical="top"/>
      <protection locked="0"/>
    </xf>
    <xf numFmtId="0" fontId="17" fillId="3" borderId="1" xfId="0" applyFont="1" applyFill="1" applyBorder="1" applyAlignment="1">
      <alignment horizontal="left"/>
    </xf>
    <xf numFmtId="0" fontId="15" fillId="3" borderId="1" xfId="131" applyFont="1" applyFill="1" applyBorder="1" applyAlignment="1">
      <alignment vertical="top"/>
    </xf>
    <xf numFmtId="0" fontId="15" fillId="0" borderId="1" xfId="131" applyFont="1" applyFill="1" applyBorder="1" applyAlignment="1" applyProtection="1">
      <alignment vertical="top"/>
      <protection locked="0"/>
    </xf>
    <xf numFmtId="0" fontId="15" fillId="0" borderId="1" xfId="131" applyFont="1" applyFill="1" applyBorder="1" applyAlignment="1">
      <alignment vertical="top"/>
    </xf>
    <xf numFmtId="178" fontId="15" fillId="0" borderId="1" xfId="78" applyNumberFormat="1" applyFont="1" applyFill="1" applyBorder="1" applyAlignment="1"/>
    <xf numFmtId="0" fontId="15" fillId="5" borderId="1" xfId="85" applyFont="1" applyFill="1" applyBorder="1" applyAlignment="1" applyProtection="1">
      <alignment vertical="top"/>
      <protection locked="0"/>
    </xf>
    <xf numFmtId="0" fontId="15" fillId="3" borderId="1" xfId="131" applyFont="1" applyFill="1" applyBorder="1" applyAlignment="1" applyProtection="1">
      <alignment vertical="top"/>
      <protection locked="0"/>
    </xf>
    <xf numFmtId="181" fontId="15" fillId="0" borderId="1" xfId="9" applyNumberFormat="1" applyFont="1" applyBorder="1" applyAlignment="1" applyProtection="1">
      <alignment vertical="top"/>
      <protection locked="0"/>
    </xf>
    <xf numFmtId="183" fontId="15" fillId="0" borderId="1" xfId="0" applyNumberFormat="1" applyFont="1" applyFill="1" applyBorder="1" applyAlignment="1"/>
    <xf numFmtId="0" fontId="15" fillId="3" borderId="1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vertical="top"/>
    </xf>
    <xf numFmtId="0" fontId="15" fillId="3" borderId="1" xfId="138" applyFont="1" applyFill="1" applyBorder="1" applyAlignment="1" applyProtection="1">
      <alignment vertical="top"/>
      <protection locked="0"/>
    </xf>
    <xf numFmtId="0" fontId="15" fillId="0" borderId="1" xfId="0" applyFont="1" applyFill="1" applyBorder="1" applyAlignment="1">
      <alignment vertical="top"/>
    </xf>
    <xf numFmtId="0" fontId="15" fillId="5" borderId="1" xfId="137" applyFont="1" applyFill="1" applyBorder="1" applyAlignment="1"/>
    <xf numFmtId="0" fontId="15" fillId="3" borderId="1" xfId="138" applyFont="1" applyFill="1" applyBorder="1" applyAlignment="1" applyProtection="1">
      <alignment vertical="top"/>
      <protection locked="0"/>
    </xf>
    <xf numFmtId="0" fontId="17" fillId="3" borderId="1" xfId="137" applyFont="1" applyFill="1" applyBorder="1" applyAlignment="1">
      <alignment horizontal="left"/>
    </xf>
    <xf numFmtId="0" fontId="14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top"/>
    </xf>
    <xf numFmtId="181" fontId="19" fillId="0" borderId="0" xfId="66" applyNumberFormat="1" applyFont="1" applyBorder="1" applyAlignment="1">
      <alignment vertical="top"/>
    </xf>
    <xf numFmtId="184" fontId="20" fillId="0" borderId="0" xfId="0" applyNumberFormat="1" applyFont="1" applyBorder="1"/>
    <xf numFmtId="0" fontId="10" fillId="3" borderId="0" xfId="0" applyFont="1" applyFill="1" applyBorder="1" applyAlignment="1" applyProtection="1">
      <alignment vertical="center"/>
      <protection locked="0"/>
    </xf>
    <xf numFmtId="0" fontId="21" fillId="3" borderId="0" xfId="0" applyFont="1" applyFill="1" applyBorder="1" applyAlignment="1" applyProtection="1">
      <alignment vertical="center"/>
      <protection locked="0"/>
    </xf>
    <xf numFmtId="0" fontId="20" fillId="0" borderId="0" xfId="0" applyFont="1" applyBorder="1" applyAlignment="1">
      <alignment vertical="top"/>
    </xf>
    <xf numFmtId="0" fontId="17" fillId="3" borderId="1" xfId="0" applyFont="1" applyFill="1" applyBorder="1" applyAlignment="1"/>
    <xf numFmtId="0" fontId="9" fillId="0" borderId="1" xfId="0" applyFont="1" applyBorder="1" applyAlignment="1"/>
    <xf numFmtId="1" fontId="17" fillId="5" borderId="1" xfId="0" applyNumberFormat="1" applyFont="1" applyFill="1" applyBorder="1" applyAlignment="1">
      <alignment horizontal="left"/>
    </xf>
    <xf numFmtId="1" fontId="17" fillId="0" borderId="1" xfId="0" applyNumberFormat="1" applyFont="1" applyFill="1" applyBorder="1" applyAlignment="1">
      <alignment horizontal="right"/>
    </xf>
    <xf numFmtId="0" fontId="15" fillId="5" borderId="1" xfId="0" applyFont="1" applyFill="1" applyBorder="1" applyAlignment="1">
      <alignment vertical="top"/>
    </xf>
    <xf numFmtId="178" fontId="15" fillId="5" borderId="1" xfId="0" applyNumberFormat="1" applyFont="1" applyFill="1" applyBorder="1" applyAlignment="1"/>
    <xf numFmtId="0" fontId="17" fillId="5" borderId="1" xfId="92" applyFont="1" applyFill="1" applyBorder="1" applyAlignment="1"/>
    <xf numFmtId="0" fontId="15" fillId="5" borderId="1" xfId="0" applyFont="1" applyFill="1" applyBorder="1" applyAlignment="1"/>
    <xf numFmtId="1" fontId="17" fillId="5" borderId="1" xfId="0" applyNumberFormat="1" applyFont="1" applyFill="1" applyBorder="1" applyAlignment="1">
      <alignment horizontal="right"/>
    </xf>
    <xf numFmtId="0" fontId="17" fillId="3" borderId="1" xfId="0" applyFont="1" applyFill="1" applyBorder="1" applyAlignment="1">
      <alignment horizontal="left"/>
    </xf>
    <xf numFmtId="0" fontId="15" fillId="5" borderId="1" xfId="92" applyFont="1" applyFill="1" applyBorder="1" applyAlignment="1"/>
    <xf numFmtId="49" fontId="15" fillId="0" borderId="1" xfId="0" applyNumberFormat="1" applyFont="1" applyFill="1" applyBorder="1" applyAlignment="1"/>
    <xf numFmtId="1" fontId="17" fillId="5" borderId="1" xfId="0" applyNumberFormat="1" applyFont="1" applyFill="1" applyBorder="1" applyAlignment="1">
      <alignment horizontal="left" vertical="center"/>
    </xf>
    <xf numFmtId="0" fontId="17" fillId="5" borderId="1" xfId="0" applyFont="1" applyFill="1" applyBorder="1" applyAlignment="1"/>
    <xf numFmtId="0" fontId="17" fillId="3" borderId="1" xfId="0" applyFont="1" applyFill="1" applyBorder="1" applyAlignment="1"/>
    <xf numFmtId="0" fontId="15" fillId="0" borderId="1" xfId="0" applyFont="1" applyFill="1" applyBorder="1" applyAlignment="1"/>
    <xf numFmtId="0" fontId="17" fillId="0" borderId="1" xfId="0" applyFont="1" applyFill="1" applyBorder="1" applyAlignment="1">
      <alignment horizontal="right"/>
    </xf>
    <xf numFmtId="49" fontId="15" fillId="0" borderId="1" xfId="0" applyNumberFormat="1" applyFont="1" applyFill="1" applyBorder="1" applyAlignment="1"/>
    <xf numFmtId="0" fontId="17" fillId="0" borderId="1" xfId="0" applyFont="1" applyFill="1" applyBorder="1" applyAlignment="1">
      <alignment horizontal="left"/>
    </xf>
    <xf numFmtId="0" fontId="17" fillId="0" borderId="1" xfId="0" applyFont="1" applyFill="1" applyBorder="1" applyAlignment="1"/>
    <xf numFmtId="184" fontId="17" fillId="0" borderId="1" xfId="0" applyNumberFormat="1" applyFont="1" applyFill="1" applyBorder="1" applyAlignment="1"/>
    <xf numFmtId="0" fontId="17" fillId="0" borderId="1" xfId="0" applyFont="1" applyFill="1" applyBorder="1" applyAlignment="1"/>
    <xf numFmtId="1" fontId="17" fillId="5" borderId="1" xfId="0" applyNumberFormat="1" applyFont="1" applyFill="1" applyBorder="1" applyAlignment="1">
      <alignment horizontal="right" vertical="center"/>
    </xf>
    <xf numFmtId="0" fontId="15" fillId="3" borderId="0" xfId="123" applyFont="1" applyFill="1" applyBorder="1" applyAlignment="1">
      <alignment vertical="top"/>
    </xf>
    <xf numFmtId="0" fontId="16" fillId="3" borderId="0" xfId="0" applyFont="1" applyFill="1" applyBorder="1" applyAlignment="1" applyProtection="1">
      <alignment vertical="top"/>
      <protection locked="0"/>
    </xf>
    <xf numFmtId="0" fontId="15" fillId="0" borderId="0" xfId="123" applyFont="1" applyFill="1" applyBorder="1" applyAlignment="1">
      <alignment vertical="top"/>
    </xf>
    <xf numFmtId="0" fontId="15" fillId="3" borderId="0" xfId="85" applyFont="1" applyFill="1" applyBorder="1" applyAlignment="1" applyProtection="1">
      <alignment vertical="top"/>
      <protection locked="0"/>
    </xf>
    <xf numFmtId="0" fontId="16" fillId="0" borderId="0" xfId="123" applyFont="1" applyFill="1" applyBorder="1" applyAlignment="1" applyProtection="1">
      <alignment vertical="top"/>
      <protection locked="0"/>
    </xf>
    <xf numFmtId="178" fontId="15" fillId="0" borderId="0" xfId="0" applyNumberFormat="1" applyFont="1" applyFill="1" applyBorder="1" applyAlignment="1"/>
    <xf numFmtId="0" fontId="15" fillId="3" borderId="0" xfId="130" applyFont="1" applyFill="1" applyBorder="1" applyAlignment="1">
      <alignment vertical="top"/>
    </xf>
    <xf numFmtId="0" fontId="15" fillId="3" borderId="0" xfId="0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/>
    <xf numFmtId="0" fontId="15" fillId="5" borderId="0" xfId="130" applyFont="1" applyFill="1" applyBorder="1" applyAlignment="1">
      <alignment vertical="top"/>
    </xf>
    <xf numFmtId="178" fontId="15" fillId="0" borderId="0" xfId="0" applyNumberFormat="1" applyFont="1" applyFill="1" applyBorder="1" applyAlignment="1"/>
    <xf numFmtId="0" fontId="22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5" fillId="3" borderId="0" xfId="85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>
      <alignment vertical="top"/>
    </xf>
    <xf numFmtId="0" fontId="16" fillId="3" borderId="0" xfId="0" applyFont="1" applyFill="1" applyBorder="1" applyAlignment="1">
      <alignment horizontal="left"/>
    </xf>
    <xf numFmtId="0" fontId="14" fillId="0" borderId="0" xfId="0" applyFont="1" applyBorder="1"/>
    <xf numFmtId="0" fontId="15" fillId="3" borderId="0" xfId="129" applyFont="1" applyFill="1" applyBorder="1" applyAlignment="1" applyProtection="1">
      <alignment vertical="top"/>
      <protection locked="0"/>
    </xf>
    <xf numFmtId="0" fontId="15" fillId="3" borderId="0" xfId="129" applyFont="1" applyFill="1" applyBorder="1" applyAlignment="1" applyProtection="1">
      <alignment vertical="top"/>
      <protection locked="0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top"/>
    </xf>
    <xf numFmtId="180" fontId="8" fillId="0" borderId="0" xfId="3" applyFont="1"/>
    <xf numFmtId="182" fontId="23" fillId="0" borderId="0" xfId="0" applyNumberFormat="1" applyFont="1" applyAlignment="1">
      <alignment horizontal="center" vertical="center" wrapText="1"/>
    </xf>
    <xf numFmtId="0" fontId="8" fillId="0" borderId="0" xfId="0" applyFont="1"/>
    <xf numFmtId="182" fontId="6" fillId="3" borderId="0" xfId="0" applyNumberFormat="1" applyFont="1" applyFill="1" applyAlignment="1">
      <alignment horizontal="center" vertical="center" wrapText="1"/>
    </xf>
    <xf numFmtId="182" fontId="13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180" fontId="12" fillId="4" borderId="1" xfId="3" applyFont="1" applyFill="1" applyBorder="1" applyAlignment="1">
      <alignment horizontal="center" vertical="center" wrapText="1"/>
    </xf>
    <xf numFmtId="182" fontId="19" fillId="0" borderId="0" xfId="113" applyNumberFormat="1" applyFont="1" applyAlignment="1" applyProtection="1">
      <alignment vertical="top"/>
      <protection locked="0"/>
    </xf>
    <xf numFmtId="182" fontId="24" fillId="0" borderId="0" xfId="113" applyNumberFormat="1" applyAlignment="1" applyProtection="1">
      <alignment vertical="top"/>
      <protection locked="0"/>
    </xf>
    <xf numFmtId="0" fontId="24" fillId="0" borderId="0" xfId="0" applyFont="1" applyAlignment="1">
      <alignment vertical="top"/>
    </xf>
    <xf numFmtId="1" fontId="25" fillId="0" borderId="1" xfId="0" applyNumberFormat="1" applyFont="1" applyFill="1" applyBorder="1" applyAlignment="1" applyProtection="1">
      <alignment vertical="top"/>
      <protection locked="0"/>
    </xf>
    <xf numFmtId="0" fontId="16" fillId="0" borderId="1" xfId="123" applyFont="1" applyFill="1" applyBorder="1" applyAlignment="1">
      <alignment vertical="top"/>
    </xf>
    <xf numFmtId="0" fontId="16" fillId="0" borderId="1" xfId="0" applyFont="1" applyFill="1" applyBorder="1" applyAlignment="1">
      <alignment vertical="top"/>
    </xf>
    <xf numFmtId="179" fontId="15" fillId="0" borderId="1" xfId="3" applyNumberFormat="1" applyFont="1" applyFill="1" applyBorder="1" applyAlignment="1" applyProtection="1">
      <alignment vertical="top"/>
    </xf>
    <xf numFmtId="178" fontId="26" fillId="0" borderId="0" xfId="0" applyNumberFormat="1" applyFont="1" applyFill="1" applyBorder="1" applyAlignment="1"/>
    <xf numFmtId="0" fontId="27" fillId="3" borderId="0" xfId="0" applyFont="1" applyFill="1" applyBorder="1" applyAlignment="1" applyProtection="1">
      <alignment vertical="top"/>
      <protection locked="0"/>
    </xf>
    <xf numFmtId="182" fontId="15" fillId="0" borderId="1" xfId="113" applyNumberFormat="1" applyFont="1" applyFill="1" applyBorder="1" applyAlignment="1" applyProtection="1">
      <alignment vertical="top"/>
      <protection locked="0"/>
    </xf>
    <xf numFmtId="0" fontId="15" fillId="0" borderId="1" xfId="136" applyFont="1" applyFill="1" applyBorder="1" applyAlignment="1">
      <alignment horizontal="right" vertical="top"/>
    </xf>
    <xf numFmtId="179" fontId="15" fillId="0" borderId="1" xfId="3" applyNumberFormat="1" applyFont="1" applyBorder="1" applyAlignment="1">
      <alignment vertical="top"/>
    </xf>
    <xf numFmtId="0" fontId="15" fillId="0" borderId="1" xfId="0" applyFont="1" applyFill="1" applyBorder="1" applyAlignment="1">
      <alignment horizontal="right" vertical="top"/>
    </xf>
    <xf numFmtId="0" fontId="27" fillId="0" borderId="0" xfId="94" applyFont="1" applyFill="1" applyBorder="1" applyAlignment="1"/>
    <xf numFmtId="0" fontId="27" fillId="0" borderId="0" xfId="0" applyFont="1" applyFill="1" applyBorder="1" applyAlignment="1">
      <alignment vertical="top"/>
    </xf>
    <xf numFmtId="0" fontId="27" fillId="5" borderId="0" xfId="0" applyFont="1" applyFill="1" applyBorder="1" applyAlignment="1" applyProtection="1">
      <alignment vertical="top"/>
      <protection locked="0"/>
    </xf>
    <xf numFmtId="0" fontId="15" fillId="0" borderId="1" xfId="129" applyFont="1" applyFill="1" applyBorder="1" applyAlignment="1">
      <alignment horizontal="right"/>
    </xf>
    <xf numFmtId="0" fontId="15" fillId="0" borderId="1" xfId="136" applyFont="1" applyFill="1" applyBorder="1" applyAlignment="1">
      <alignment vertical="top"/>
    </xf>
    <xf numFmtId="0" fontId="15" fillId="0" borderId="1" xfId="66" applyNumberFormat="1" applyFont="1" applyBorder="1" applyAlignment="1">
      <alignment vertical="top"/>
    </xf>
    <xf numFmtId="179" fontId="15" fillId="5" borderId="1" xfId="3" applyNumberFormat="1" applyFont="1" applyFill="1" applyBorder="1" applyAlignment="1" applyProtection="1">
      <alignment vertical="top"/>
      <protection locked="0"/>
    </xf>
    <xf numFmtId="0" fontId="15" fillId="0" borderId="1" xfId="74" applyNumberFormat="1" applyFont="1" applyBorder="1" applyAlignment="1">
      <alignment vertical="top"/>
    </xf>
    <xf numFmtId="0" fontId="15" fillId="0" borderId="1" xfId="131" applyFont="1" applyFill="1" applyBorder="1" applyAlignment="1"/>
    <xf numFmtId="0" fontId="15" fillId="0" borderId="1" xfId="136" applyFont="1" applyFill="1" applyBorder="1" applyAlignment="1"/>
    <xf numFmtId="0" fontId="15" fillId="0" borderId="1" xfId="139" applyFont="1" applyFill="1" applyBorder="1" applyAlignment="1"/>
    <xf numFmtId="0" fontId="0" fillId="3" borderId="0" xfId="0" applyFont="1" applyFill="1" applyBorder="1"/>
    <xf numFmtId="0" fontId="0" fillId="3" borderId="0" xfId="0" applyFont="1" applyFill="1" applyBorder="1" applyAlignment="1">
      <alignment horizontal="center" vertical="top"/>
    </xf>
    <xf numFmtId="180" fontId="0" fillId="0" borderId="0" xfId="3" applyBorder="1"/>
    <xf numFmtId="1" fontId="0" fillId="0" borderId="0" xfId="0" applyNumberFormat="1"/>
    <xf numFmtId="1" fontId="19" fillId="0" borderId="0" xfId="0" applyNumberFormat="1" applyFont="1" applyBorder="1" applyAlignment="1" applyProtection="1">
      <alignment vertical="top"/>
      <protection locked="0"/>
    </xf>
    <xf numFmtId="0" fontId="19" fillId="3" borderId="0" xfId="0" applyFont="1" applyFill="1" applyBorder="1" applyAlignment="1">
      <alignment vertical="top"/>
    </xf>
    <xf numFmtId="0" fontId="19" fillId="3" borderId="0" xfId="0" applyFont="1" applyFill="1" applyBorder="1" applyAlignment="1">
      <alignment horizontal="center" vertical="top"/>
    </xf>
    <xf numFmtId="180" fontId="19" fillId="5" borderId="0" xfId="3" applyFont="1" applyFill="1" applyBorder="1" applyAlignment="1" applyProtection="1">
      <alignment vertical="top"/>
      <protection locked="0"/>
    </xf>
    <xf numFmtId="178" fontId="28" fillId="0" borderId="0" xfId="0" applyNumberFormat="1" applyFont="1" applyFill="1" applyBorder="1" applyAlignment="1"/>
    <xf numFmtId="0" fontId="25" fillId="3" borderId="0" xfId="123" applyFont="1" applyFill="1" applyBorder="1" applyAlignment="1" applyProtection="1">
      <alignment vertical="top"/>
      <protection locked="0"/>
    </xf>
    <xf numFmtId="1" fontId="29" fillId="5" borderId="1" xfId="0" applyNumberFormat="1" applyFont="1" applyFill="1" applyBorder="1" applyAlignment="1" applyProtection="1">
      <alignment vertical="top"/>
      <protection locked="0"/>
    </xf>
    <xf numFmtId="0" fontId="17" fillId="3" borderId="1" xfId="0" applyFont="1" applyFill="1" applyBorder="1" applyAlignment="1">
      <alignment horizontal="right"/>
    </xf>
    <xf numFmtId="179" fontId="15" fillId="5" borderId="1" xfId="3" applyNumberFormat="1" applyFont="1" applyFill="1" applyBorder="1"/>
    <xf numFmtId="178" fontId="28" fillId="0" borderId="0" xfId="0" applyNumberFormat="1" applyFont="1" applyFill="1" applyAlignment="1"/>
    <xf numFmtId="0" fontId="25" fillId="3" borderId="0" xfId="123" applyFont="1" applyFill="1" applyAlignment="1" applyProtection="1">
      <alignment vertical="top"/>
      <protection locked="0"/>
    </xf>
    <xf numFmtId="0" fontId="17" fillId="3" borderId="1" xfId="0" applyFont="1" applyFill="1" applyBorder="1" applyAlignment="1">
      <alignment horizontal="right"/>
    </xf>
    <xf numFmtId="0" fontId="15" fillId="3" borderId="1" xfId="0" applyFont="1" applyFill="1" applyBorder="1" applyAlignment="1">
      <alignment horizontal="right"/>
    </xf>
    <xf numFmtId="179" fontId="15" fillId="0" borderId="1" xfId="3" applyNumberFormat="1" applyFont="1" applyBorder="1"/>
    <xf numFmtId="0" fontId="30" fillId="5" borderId="0" xfId="0" applyFont="1" applyFill="1" applyBorder="1" applyAlignment="1"/>
    <xf numFmtId="179" fontId="15" fillId="0" borderId="1" xfId="3" applyNumberFormat="1" applyFont="1" applyBorder="1"/>
    <xf numFmtId="0" fontId="17" fillId="3" borderId="1" xfId="0" applyFont="1" applyFill="1" applyBorder="1" applyAlignment="1">
      <alignment horizontal="right"/>
    </xf>
    <xf numFmtId="178" fontId="27" fillId="0" borderId="0" xfId="0" applyNumberFormat="1" applyFont="1" applyFill="1" applyBorder="1" applyAlignment="1"/>
    <xf numFmtId="0" fontId="27" fillId="3" borderId="0" xfId="0" applyFont="1" applyFill="1" applyBorder="1" applyAlignment="1">
      <alignment vertical="top"/>
    </xf>
    <xf numFmtId="0" fontId="17" fillId="5" borderId="1" xfId="0" applyFont="1" applyFill="1" applyBorder="1" applyAlignment="1">
      <alignment horizontal="left"/>
    </xf>
    <xf numFmtId="0" fontId="17" fillId="5" borderId="1" xfId="0" applyFont="1" applyFill="1" applyBorder="1" applyAlignment="1">
      <alignment horizontal="right"/>
    </xf>
    <xf numFmtId="2" fontId="15" fillId="0" borderId="1" xfId="0" applyNumberFormat="1" applyFont="1" applyFill="1" applyBorder="1" applyAlignment="1"/>
    <xf numFmtId="0" fontId="17" fillId="0" borderId="1" xfId="0" applyFont="1" applyFill="1" applyBorder="1" applyAlignment="1">
      <alignment horizontal="right"/>
    </xf>
    <xf numFmtId="179" fontId="17" fillId="0" borderId="1" xfId="3" applyNumberFormat="1" applyFont="1" applyBorder="1"/>
    <xf numFmtId="1" fontId="25" fillId="0" borderId="0" xfId="0" applyNumberFormat="1" applyFont="1" applyFill="1" applyBorder="1" applyAlignment="1" applyProtection="1">
      <alignment vertical="top"/>
      <protection locked="0"/>
    </xf>
    <xf numFmtId="0" fontId="16" fillId="0" borderId="0" xfId="123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179" fontId="15" fillId="0" borderId="0" xfId="3" applyNumberFormat="1" applyFont="1" applyFill="1" applyBorder="1" applyAlignment="1" applyProtection="1">
      <alignment vertical="top"/>
    </xf>
    <xf numFmtId="0" fontId="31" fillId="5" borderId="0" xfId="0" applyFont="1" applyFill="1" applyBorder="1" applyAlignment="1" applyProtection="1">
      <alignment vertical="top"/>
      <protection locked="0"/>
    </xf>
    <xf numFmtId="182" fontId="15" fillId="0" borderId="0" xfId="113" applyNumberFormat="1" applyFont="1" applyFill="1" applyBorder="1" applyAlignment="1" applyProtection="1">
      <alignment vertical="top"/>
      <protection locked="0"/>
    </xf>
    <xf numFmtId="0" fontId="15" fillId="0" borderId="0" xfId="136" applyFont="1" applyFill="1" applyBorder="1" applyAlignment="1">
      <alignment horizontal="right" vertical="top"/>
    </xf>
    <xf numFmtId="179" fontId="15" fillId="0" borderId="0" xfId="3" applyNumberFormat="1" applyFont="1" applyBorder="1" applyAlignment="1">
      <alignment vertical="top"/>
    </xf>
    <xf numFmtId="1" fontId="32" fillId="0" borderId="0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>
      <alignment horizontal="right" vertical="top"/>
    </xf>
    <xf numFmtId="179" fontId="33" fillId="0" borderId="0" xfId="3" applyNumberFormat="1" applyFont="1" applyBorder="1" applyAlignment="1">
      <alignment vertical="top"/>
    </xf>
    <xf numFmtId="179" fontId="0" fillId="0" borderId="0" xfId="0" applyNumberFormat="1"/>
    <xf numFmtId="0" fontId="34" fillId="5" borderId="0" xfId="0" applyFont="1" applyFill="1" applyBorder="1" applyAlignment="1" applyProtection="1">
      <alignment vertical="top"/>
      <protection locked="0"/>
    </xf>
    <xf numFmtId="0" fontId="15" fillId="0" borderId="0" xfId="129" applyFont="1" applyFill="1" applyBorder="1" applyAlignment="1">
      <alignment horizontal="right"/>
    </xf>
    <xf numFmtId="0" fontId="24" fillId="0" borderId="0" xfId="36" applyAlignment="1">
      <alignment vertical="top"/>
    </xf>
    <xf numFmtId="1" fontId="24" fillId="5" borderId="0" xfId="104" applyNumberFormat="1" applyFill="1" applyAlignment="1" applyProtection="1">
      <alignment vertical="top"/>
      <protection locked="0"/>
    </xf>
    <xf numFmtId="179" fontId="0" fillId="5" borderId="0" xfId="74" applyFont="1" applyFill="1" applyAlignment="1" applyProtection="1">
      <alignment vertical="top"/>
      <protection locked="0"/>
    </xf>
    <xf numFmtId="1" fontId="27" fillId="0" borderId="0" xfId="0" applyNumberFormat="1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/>
    <xf numFmtId="1" fontId="27" fillId="0" borderId="0" xfId="129" applyNumberFormat="1" applyFont="1" applyFill="1" applyBorder="1" applyAlignment="1" applyProtection="1">
      <alignment vertical="top"/>
      <protection locked="0"/>
    </xf>
    <xf numFmtId="0" fontId="28" fillId="3" borderId="0" xfId="0" applyFont="1" applyFill="1" applyBorder="1" applyAlignment="1" applyProtection="1">
      <alignment vertical="top"/>
      <protection locked="0"/>
    </xf>
    <xf numFmtId="1" fontId="25" fillId="3" borderId="0" xfId="123" applyNumberFormat="1" applyFont="1" applyFill="1" applyBorder="1" applyAlignment="1" applyProtection="1">
      <alignment vertical="top"/>
      <protection locked="0"/>
    </xf>
    <xf numFmtId="1" fontId="25" fillId="3" borderId="0" xfId="123" applyNumberFormat="1" applyFont="1" applyFill="1" applyAlignment="1" applyProtection="1">
      <alignment vertical="top"/>
      <protection locked="0"/>
    </xf>
    <xf numFmtId="0" fontId="31" fillId="0" borderId="0" xfId="0" applyFont="1" applyFill="1" applyAlignment="1"/>
    <xf numFmtId="179" fontId="27" fillId="3" borderId="0" xfId="3" applyNumberFormat="1" applyFont="1" applyFill="1" applyBorder="1" applyAlignment="1" applyProtection="1">
      <alignment vertical="top"/>
      <protection locked="0"/>
    </xf>
    <xf numFmtId="179" fontId="27" fillId="0" borderId="0" xfId="66" applyFont="1"/>
    <xf numFmtId="2" fontId="27" fillId="3" borderId="0" xfId="42" applyNumberFormat="1" applyFont="1" applyFill="1" applyBorder="1" applyAlignment="1" applyProtection="1">
      <alignment vertical="top"/>
      <protection locked="0"/>
    </xf>
    <xf numFmtId="0" fontId="27" fillId="3" borderId="0" xfId="107" applyFont="1" applyFill="1" applyBorder="1" applyAlignment="1" applyProtection="1">
      <alignment vertical="top"/>
      <protection locked="0"/>
    </xf>
    <xf numFmtId="1" fontId="27" fillId="3" borderId="0" xfId="12" applyNumberFormat="1" applyFill="1" applyAlignment="1" applyProtection="1">
      <alignment vertical="top"/>
      <protection locked="0"/>
    </xf>
    <xf numFmtId="2" fontId="35" fillId="0" borderId="0" xfId="0" applyNumberFormat="1" applyFont="1" applyFill="1" applyBorder="1" applyAlignment="1"/>
    <xf numFmtId="2" fontId="36" fillId="0" borderId="0" xfId="0" applyNumberFormat="1" applyFont="1" applyFill="1" applyBorder="1" applyAlignment="1"/>
    <xf numFmtId="0" fontId="34" fillId="0" borderId="0" xfId="0" applyFont="1" applyFill="1" applyBorder="1" applyAlignment="1"/>
    <xf numFmtId="2" fontId="34" fillId="0" borderId="0" xfId="0" applyNumberFormat="1" applyFont="1" applyFill="1" applyBorder="1" applyAlignment="1"/>
    <xf numFmtId="2" fontId="34" fillId="5" borderId="0" xfId="0" applyNumberFormat="1" applyFont="1" applyFill="1" applyBorder="1" applyAlignment="1"/>
    <xf numFmtId="2" fontId="31" fillId="0" borderId="0" xfId="0" applyNumberFormat="1" applyFont="1" applyFill="1" applyBorder="1" applyAlignment="1"/>
    <xf numFmtId="2" fontId="31" fillId="5" borderId="0" xfId="0" applyNumberFormat="1" applyFont="1" applyFill="1" applyBorder="1" applyAlignment="1"/>
    <xf numFmtId="179" fontId="31" fillId="0" borderId="0" xfId="3" applyNumberFormat="1" applyFont="1"/>
    <xf numFmtId="179" fontId="34" fillId="0" borderId="0" xfId="3" applyNumberFormat="1" applyFont="1"/>
    <xf numFmtId="2" fontId="24" fillId="5" borderId="0" xfId="42" applyNumberFormat="1" applyFill="1" applyAlignment="1" applyProtection="1">
      <alignment vertical="top"/>
      <protection locked="0"/>
    </xf>
    <xf numFmtId="2" fontId="0" fillId="5" borderId="0" xfId="0" applyNumberFormat="1" applyFill="1" applyAlignment="1" applyProtection="1">
      <alignment vertical="top"/>
      <protection locked="0"/>
    </xf>
    <xf numFmtId="179" fontId="26" fillId="5" borderId="0" xfId="3" applyNumberFormat="1" applyFont="1" applyFill="1" applyAlignment="1" applyProtection="1">
      <alignment vertical="top"/>
      <protection locked="0"/>
    </xf>
    <xf numFmtId="2" fontId="27" fillId="3" borderId="0" xfId="0" applyNumberFormat="1" applyFont="1" applyFill="1" applyBorder="1" applyAlignment="1">
      <alignment vertical="top"/>
    </xf>
    <xf numFmtId="2" fontId="27" fillId="0" borderId="0" xfId="0" applyNumberFormat="1" applyFont="1" applyFill="1" applyBorder="1" applyAlignment="1">
      <alignment vertical="top"/>
    </xf>
    <xf numFmtId="2" fontId="25" fillId="0" borderId="0" xfId="123" applyNumberFormat="1" applyFont="1" applyFill="1" applyBorder="1" applyAlignment="1">
      <alignment vertical="top"/>
    </xf>
    <xf numFmtId="2" fontId="27" fillId="0" borderId="0" xfId="129" applyNumberFormat="1" applyFont="1" applyFill="1" applyBorder="1" applyAlignment="1" applyProtection="1">
      <alignment vertical="top"/>
      <protection locked="0"/>
    </xf>
    <xf numFmtId="179" fontId="27" fillId="5" borderId="0" xfId="3" applyNumberFormat="1" applyFont="1" applyFill="1" applyBorder="1" applyAlignment="1" applyProtection="1">
      <alignment vertical="top"/>
      <protection locked="0"/>
    </xf>
    <xf numFmtId="179" fontId="27" fillId="0" borderId="8" xfId="3" applyNumberFormat="1" applyFont="1" applyBorder="1" applyAlignment="1" applyProtection="1">
      <alignment vertical="top"/>
      <protection locked="0"/>
    </xf>
    <xf numFmtId="2" fontId="27" fillId="0" borderId="8" xfId="0" applyNumberFormat="1" applyFont="1" applyFill="1" applyBorder="1" applyAlignment="1" applyProtection="1">
      <alignment vertical="top"/>
      <protection locked="0"/>
    </xf>
    <xf numFmtId="179" fontId="27" fillId="0" borderId="0" xfId="3" applyNumberFormat="1" applyFont="1"/>
    <xf numFmtId="2" fontId="27" fillId="3" borderId="0" xfId="0" applyNumberFormat="1" applyFont="1" applyFill="1" applyBorder="1" applyAlignment="1" applyProtection="1">
      <alignment vertical="top"/>
      <protection locked="0"/>
    </xf>
    <xf numFmtId="179" fontId="36" fillId="5" borderId="0" xfId="3" applyNumberFormat="1" applyFont="1" applyFill="1" applyAlignment="1" applyProtection="1">
      <alignment vertical="top"/>
      <protection locked="0"/>
    </xf>
    <xf numFmtId="179" fontId="34" fillId="5" borderId="0" xfId="3" applyNumberFormat="1" applyFont="1" applyFill="1" applyAlignment="1" applyProtection="1">
      <alignment vertical="top"/>
      <protection locked="0"/>
    </xf>
    <xf numFmtId="179" fontId="31" fillId="5" borderId="0" xfId="3" applyNumberFormat="1" applyFont="1" applyFill="1" applyAlignment="1" applyProtection="1">
      <alignment vertical="top"/>
      <protection locked="0"/>
    </xf>
    <xf numFmtId="2" fontId="24" fillId="0" borderId="0" xfId="0" applyNumberFormat="1" applyFont="1" applyAlignment="1" applyProtection="1">
      <alignment vertical="top"/>
      <protection locked="0"/>
    </xf>
    <xf numFmtId="179" fontId="24" fillId="0" borderId="0" xfId="66" applyAlignment="1" applyProtection="1">
      <alignment vertical="top"/>
      <protection locked="0"/>
    </xf>
    <xf numFmtId="0" fontId="24" fillId="0" borderId="0" xfId="131" applyAlignment="1" applyProtection="1">
      <alignment vertical="top"/>
      <protection locked="0"/>
    </xf>
    <xf numFmtId="179" fontId="26" fillId="5" borderId="0" xfId="3" applyNumberFormat="1" applyFont="1" applyFill="1" applyBorder="1" applyAlignment="1" applyProtection="1">
      <alignment vertical="top"/>
      <protection locked="0"/>
    </xf>
    <xf numFmtId="2" fontId="27" fillId="0" borderId="0" xfId="0" applyNumberFormat="1" applyFont="1" applyFill="1" applyBorder="1" applyAlignment="1" applyProtection="1">
      <alignment vertical="top"/>
      <protection locked="0"/>
    </xf>
    <xf numFmtId="2" fontId="26" fillId="0" borderId="0" xfId="0" applyNumberFormat="1" applyFont="1" applyFill="1" applyBorder="1" applyAlignment="1" applyProtection="1">
      <alignment vertical="top"/>
      <protection locked="0"/>
    </xf>
    <xf numFmtId="0" fontId="27" fillId="0" borderId="0" xfId="94" applyFont="1" applyFill="1" applyBorder="1" applyAlignment="1">
      <alignment vertical="top"/>
    </xf>
    <xf numFmtId="179" fontId="36" fillId="0" borderId="0" xfId="3" applyNumberFormat="1" applyFont="1"/>
    <xf numFmtId="0" fontId="27" fillId="0" borderId="0" xfId="0" applyFont="1" applyFill="1" applyBorder="1" applyAlignment="1"/>
    <xf numFmtId="179" fontId="27" fillId="0" borderId="0" xfId="3" applyNumberFormat="1" applyFont="1" applyFill="1" applyAlignment="1"/>
    <xf numFmtId="179" fontId="27" fillId="0" borderId="0" xfId="3" applyNumberFormat="1" applyFont="1" applyFill="1" applyAlignment="1">
      <alignment vertical="top"/>
    </xf>
    <xf numFmtId="179" fontId="36" fillId="0" borderId="0" xfId="3" applyNumberFormat="1" applyFont="1" applyAlignment="1"/>
    <xf numFmtId="179" fontId="27" fillId="0" borderId="0" xfId="3" applyNumberFormat="1" applyFont="1" applyAlignment="1"/>
    <xf numFmtId="2" fontId="27" fillId="5" borderId="0" xfId="86" applyNumberFormat="1" applyFont="1" applyFill="1" applyBorder="1" applyAlignment="1" applyProtection="1">
      <alignment vertical="top"/>
      <protection locked="0"/>
    </xf>
    <xf numFmtId="0" fontId="27" fillId="0" borderId="0" xfId="86" applyFont="1" applyFill="1" applyBorder="1" applyAlignment="1"/>
    <xf numFmtId="2" fontId="25" fillId="3" borderId="0" xfId="123" applyNumberFormat="1" applyFont="1" applyFill="1" applyBorder="1" applyAlignment="1" applyProtection="1">
      <alignment vertical="top"/>
      <protection locked="0"/>
    </xf>
    <xf numFmtId="2" fontId="25" fillId="0" borderId="0" xfId="123" applyNumberFormat="1" applyFont="1" applyFill="1" applyBorder="1" applyAlignment="1" applyProtection="1">
      <alignment vertical="top"/>
      <protection locked="0"/>
    </xf>
    <xf numFmtId="2" fontId="28" fillId="0" borderId="0" xfId="0" applyNumberFormat="1" applyFont="1" applyFill="1" applyBorder="1" applyAlignment="1" applyProtection="1">
      <alignment vertical="top"/>
      <protection locked="0"/>
    </xf>
    <xf numFmtId="0" fontId="28" fillId="0" borderId="0" xfId="0" applyFont="1" applyFill="1" applyBorder="1" applyAlignment="1">
      <alignment vertical="top"/>
    </xf>
    <xf numFmtId="2" fontId="25" fillId="0" borderId="0" xfId="123" applyNumberFormat="1" applyFont="1" applyFill="1" applyAlignment="1">
      <alignment vertical="top"/>
    </xf>
    <xf numFmtId="2" fontId="25" fillId="0" borderId="0" xfId="123" applyNumberFormat="1" applyFont="1" applyFill="1" applyAlignment="1" applyProtection="1">
      <alignment vertical="top"/>
      <protection locked="0"/>
    </xf>
    <xf numFmtId="179" fontId="27" fillId="5" borderId="0" xfId="3" applyNumberFormat="1" applyFont="1" applyFill="1" applyAlignment="1" applyProtection="1">
      <alignment vertical="top"/>
      <protection locked="0"/>
    </xf>
    <xf numFmtId="179" fontId="31" fillId="5" borderId="0" xfId="72" applyNumberFormat="1" applyFont="1" applyFill="1" applyAlignment="1" applyProtection="1">
      <alignment vertical="top"/>
      <protection locked="0"/>
    </xf>
    <xf numFmtId="0" fontId="35" fillId="0" borderId="0" xfId="0" applyFont="1" applyFill="1" applyBorder="1" applyAlignment="1">
      <alignment vertical="top"/>
    </xf>
    <xf numFmtId="0" fontId="35" fillId="5" borderId="0" xfId="92" applyFont="1" applyFill="1" applyBorder="1" applyAlignment="1"/>
    <xf numFmtId="0" fontId="35" fillId="5" borderId="0" xfId="0" applyFont="1" applyFill="1" applyBorder="1" applyAlignment="1"/>
    <xf numFmtId="0" fontId="31" fillId="0" borderId="0" xfId="0" applyFont="1" applyFill="1" applyBorder="1" applyAlignment="1">
      <alignment vertical="top"/>
    </xf>
    <xf numFmtId="0" fontId="31" fillId="5" borderId="0" xfId="0" applyFont="1" applyFill="1" applyBorder="1" applyAlignment="1"/>
    <xf numFmtId="0" fontId="34" fillId="0" borderId="0" xfId="0" applyFont="1" applyFill="1" applyBorder="1" applyAlignment="1">
      <alignment vertical="top"/>
    </xf>
    <xf numFmtId="0" fontId="34" fillId="5" borderId="0" xfId="0" applyFont="1" applyFill="1" applyBorder="1" applyAlignment="1"/>
    <xf numFmtId="0" fontId="24" fillId="0" borderId="0" xfId="125" applyBorder="1"/>
    <xf numFmtId="0" fontId="24" fillId="0" borderId="0" xfId="125"/>
    <xf numFmtId="0" fontId="17" fillId="3" borderId="0" xfId="0" applyFont="1" applyFill="1" applyBorder="1" applyAlignment="1">
      <alignment horizontal="left"/>
    </xf>
    <xf numFmtId="0" fontId="15" fillId="3" borderId="0" xfId="131" applyFont="1" applyFill="1" applyBorder="1" applyAlignment="1">
      <alignment vertical="top"/>
    </xf>
    <xf numFmtId="0" fontId="15" fillId="0" borderId="0" xfId="131" applyFont="1" applyFill="1" applyBorder="1" applyAlignment="1" applyProtection="1">
      <alignment vertical="top"/>
      <protection locked="0"/>
    </xf>
    <xf numFmtId="0" fontId="15" fillId="0" borderId="0" xfId="131" applyFont="1" applyFill="1" applyBorder="1" applyAlignment="1">
      <alignment vertical="top"/>
    </xf>
    <xf numFmtId="178" fontId="15" fillId="0" borderId="0" xfId="78" applyNumberFormat="1" applyFont="1" applyFill="1" applyBorder="1" applyAlignment="1"/>
    <xf numFmtId="0" fontId="15" fillId="5" borderId="0" xfId="85" applyFont="1" applyFill="1" applyBorder="1" applyAlignment="1" applyProtection="1">
      <alignment vertical="top"/>
      <protection locked="0"/>
    </xf>
    <xf numFmtId="0" fontId="15" fillId="3" borderId="0" xfId="131" applyFont="1" applyFill="1" applyBorder="1" applyAlignment="1" applyProtection="1">
      <alignment vertical="top"/>
      <protection locked="0"/>
    </xf>
    <xf numFmtId="181" fontId="15" fillId="0" borderId="0" xfId="9" applyNumberFormat="1" applyFont="1" applyBorder="1" applyAlignment="1" applyProtection="1">
      <alignment vertical="top"/>
      <protection locked="0"/>
    </xf>
    <xf numFmtId="183" fontId="15" fillId="0" borderId="0" xfId="0" applyNumberFormat="1" applyFont="1" applyFill="1" applyBorder="1" applyAlignment="1"/>
    <xf numFmtId="0" fontId="15" fillId="3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vertical="top"/>
    </xf>
    <xf numFmtId="0" fontId="15" fillId="3" borderId="0" xfId="138" applyFont="1" applyFill="1" applyBorder="1" applyAlignment="1" applyProtection="1">
      <alignment vertical="top"/>
      <protection locked="0"/>
    </xf>
    <xf numFmtId="0" fontId="15" fillId="5" borderId="0" xfId="137" applyFont="1" applyFill="1" applyBorder="1" applyAlignment="1"/>
    <xf numFmtId="0" fontId="15" fillId="3" borderId="0" xfId="138" applyFont="1" applyFill="1" applyBorder="1" applyAlignment="1" applyProtection="1">
      <alignment vertical="top"/>
      <protection locked="0"/>
    </xf>
    <xf numFmtId="0" fontId="17" fillId="3" borderId="0" xfId="137" applyFont="1" applyFill="1" applyBorder="1" applyAlignment="1">
      <alignment horizontal="left"/>
    </xf>
    <xf numFmtId="0" fontId="37" fillId="3" borderId="0" xfId="0" applyFont="1" applyFill="1" applyBorder="1" applyAlignment="1">
      <alignment horizontal="center" vertical="center"/>
    </xf>
    <xf numFmtId="0" fontId="38" fillId="3" borderId="0" xfId="0" applyFont="1" applyFill="1" applyBorder="1" applyAlignment="1"/>
    <xf numFmtId="0" fontId="37" fillId="3" borderId="0" xfId="0" applyFont="1" applyFill="1" applyBorder="1"/>
    <xf numFmtId="184" fontId="38" fillId="3" borderId="0" xfId="0" applyNumberFormat="1" applyFont="1" applyFill="1" applyBorder="1" applyAlignment="1"/>
    <xf numFmtId="0" fontId="27" fillId="3" borderId="0" xfId="0" applyFont="1" applyFill="1" applyBorder="1" applyAlignment="1"/>
    <xf numFmtId="176" fontId="38" fillId="3" borderId="0" xfId="0" applyNumberFormat="1" applyFont="1" applyFill="1" applyBorder="1" applyAlignment="1"/>
    <xf numFmtId="183" fontId="38" fillId="3" borderId="0" xfId="0" applyNumberFormat="1" applyFont="1" applyFill="1" applyBorder="1" applyAlignment="1"/>
    <xf numFmtId="178" fontId="38" fillId="3" borderId="0" xfId="0" applyNumberFormat="1" applyFont="1" applyFill="1" applyBorder="1" applyAlignment="1"/>
    <xf numFmtId="0" fontId="38" fillId="3" borderId="0" xfId="0" applyFont="1" applyFill="1" applyBorder="1" applyAlignment="1">
      <alignment vertical="top"/>
    </xf>
    <xf numFmtId="181" fontId="38" fillId="3" borderId="0" xfId="66" applyNumberFormat="1" applyFont="1" applyFill="1" applyBorder="1" applyAlignment="1">
      <alignment horizontal="right"/>
    </xf>
    <xf numFmtId="181" fontId="38" fillId="3" borderId="0" xfId="66" applyNumberFormat="1" applyFont="1" applyFill="1" applyBorder="1"/>
    <xf numFmtId="0" fontId="37" fillId="0" borderId="0" xfId="0" applyFont="1" applyBorder="1"/>
    <xf numFmtId="0" fontId="29" fillId="5" borderId="0" xfId="0" applyFont="1" applyFill="1" applyBorder="1" applyAlignment="1" applyProtection="1">
      <alignment vertical="top"/>
      <protection locked="0"/>
    </xf>
    <xf numFmtId="0" fontId="15" fillId="0" borderId="0" xfId="136" applyFont="1" applyFill="1" applyBorder="1" applyAlignment="1">
      <alignment vertical="top"/>
    </xf>
    <xf numFmtId="0" fontId="15" fillId="0" borderId="0" xfId="66" applyNumberFormat="1" applyFont="1" applyBorder="1" applyAlignment="1">
      <alignment vertical="top"/>
    </xf>
    <xf numFmtId="179" fontId="15" fillId="5" borderId="0" xfId="3" applyNumberFormat="1" applyFont="1" applyFill="1" applyBorder="1" applyAlignment="1" applyProtection="1">
      <alignment vertical="top"/>
      <protection locked="0"/>
    </xf>
    <xf numFmtId="0" fontId="15" fillId="0" borderId="0" xfId="74" applyNumberFormat="1" applyFont="1" applyBorder="1" applyAlignment="1">
      <alignment vertical="top"/>
    </xf>
    <xf numFmtId="0" fontId="15" fillId="0" borderId="0" xfId="131" applyFont="1" applyFill="1" applyBorder="1" applyAlignment="1"/>
    <xf numFmtId="0" fontId="39" fillId="0" borderId="0" xfId="0" applyFont="1" applyFill="1" applyBorder="1" applyAlignment="1"/>
    <xf numFmtId="0" fontId="15" fillId="0" borderId="0" xfId="136" applyFont="1" applyFill="1" applyBorder="1" applyAlignment="1"/>
    <xf numFmtId="0" fontId="39" fillId="0" borderId="0" xfId="0" applyFont="1" applyFill="1" applyAlignment="1"/>
    <xf numFmtId="0" fontId="25" fillId="0" borderId="0" xfId="0" applyFont="1" applyFill="1" applyBorder="1" applyAlignment="1">
      <alignment vertical="top"/>
    </xf>
    <xf numFmtId="0" fontId="25" fillId="5" borderId="0" xfId="0" applyFont="1" applyFill="1" applyBorder="1" applyAlignment="1">
      <alignment vertical="top"/>
    </xf>
    <xf numFmtId="0" fontId="29" fillId="0" borderId="0" xfId="0" applyFont="1" applyFill="1" applyBorder="1" applyAlignment="1"/>
    <xf numFmtId="0" fontId="15" fillId="0" borderId="0" xfId="139" applyFont="1" applyFill="1" applyBorder="1" applyAlignment="1"/>
    <xf numFmtId="0" fontId="25" fillId="5" borderId="0" xfId="0" applyFont="1" applyFill="1" applyBorder="1" applyAlignment="1" applyProtection="1">
      <alignment vertical="top"/>
      <protection locked="0"/>
    </xf>
    <xf numFmtId="0" fontId="25" fillId="0" borderId="0" xfId="0" applyFont="1" applyFill="1" applyBorder="1" applyAlignment="1"/>
    <xf numFmtId="1" fontId="38" fillId="3" borderId="0" xfId="0" applyNumberFormat="1" applyFont="1" applyFill="1" applyBorder="1" applyAlignment="1" applyProtection="1">
      <alignment vertical="top"/>
      <protection locked="0"/>
    </xf>
    <xf numFmtId="1" fontId="38" fillId="3" borderId="0" xfId="0" applyNumberFormat="1" applyFont="1" applyFill="1" applyBorder="1" applyAlignment="1">
      <alignment vertical="top"/>
    </xf>
    <xf numFmtId="0" fontId="27" fillId="3" borderId="0" xfId="0" applyFont="1" applyFill="1" applyBorder="1" applyAlignment="1">
      <alignment horizontal="center"/>
    </xf>
    <xf numFmtId="180" fontId="38" fillId="3" borderId="0" xfId="3" applyFont="1" applyFill="1" applyBorder="1" applyAlignment="1"/>
    <xf numFmtId="0" fontId="27" fillId="3" borderId="0" xfId="0" applyFont="1" applyFill="1" applyBorder="1" applyAlignment="1">
      <alignment horizontal="center" vertical="top"/>
    </xf>
    <xf numFmtId="0" fontId="38" fillId="3" borderId="0" xfId="0" applyFont="1" applyFill="1" applyBorder="1" applyAlignment="1">
      <alignment horizontal="center"/>
    </xf>
    <xf numFmtId="180" fontId="27" fillId="3" borderId="0" xfId="3" applyFont="1" applyFill="1" applyBorder="1"/>
    <xf numFmtId="0" fontId="27" fillId="5" borderId="0" xfId="0" applyFont="1" applyFill="1" applyBorder="1" applyAlignment="1">
      <alignment vertical="top"/>
    </xf>
    <xf numFmtId="0" fontId="40" fillId="0" borderId="0" xfId="0" applyFont="1" applyFill="1" applyBorder="1" applyAlignment="1"/>
    <xf numFmtId="178" fontId="27" fillId="3" borderId="0" xfId="0" applyNumberFormat="1" applyFont="1" applyFill="1" applyBorder="1" applyAlignment="1"/>
    <xf numFmtId="180" fontId="38" fillId="3" borderId="0" xfId="3" applyFont="1" applyFill="1" applyBorder="1"/>
    <xf numFmtId="180" fontId="27" fillId="3" borderId="0" xfId="3" applyFont="1" applyFill="1" applyBorder="1" applyAlignment="1"/>
    <xf numFmtId="0" fontId="41" fillId="5" borderId="0" xfId="0" applyFont="1" applyFill="1" applyBorder="1" applyAlignment="1" applyProtection="1">
      <alignment vertical="top"/>
      <protection locked="0"/>
    </xf>
    <xf numFmtId="0" fontId="42" fillId="5" borderId="0" xfId="0" applyFont="1" applyFill="1" applyBorder="1" applyAlignment="1" applyProtection="1">
      <alignment vertical="top"/>
      <protection locked="0"/>
    </xf>
    <xf numFmtId="179" fontId="38" fillId="3" borderId="0" xfId="3" applyNumberFormat="1" applyFont="1" applyFill="1" applyBorder="1"/>
    <xf numFmtId="0" fontId="43" fillId="0" borderId="0" xfId="0" applyFont="1" applyFill="1" applyBorder="1" applyAlignment="1"/>
    <xf numFmtId="0" fontId="35" fillId="0" borderId="0" xfId="0" applyFont="1" applyFill="1" applyBorder="1" applyAlignment="1"/>
    <xf numFmtId="2" fontId="35" fillId="5" borderId="0" xfId="0" applyNumberFormat="1" applyFont="1" applyFill="1" applyBorder="1" applyAlignment="1"/>
    <xf numFmtId="0" fontId="41" fillId="0" borderId="0" xfId="0" applyFont="1" applyFill="1" applyBorder="1" applyAlignment="1"/>
    <xf numFmtId="179" fontId="43" fillId="0" borderId="0" xfId="3" applyNumberFormat="1" applyFont="1"/>
    <xf numFmtId="2" fontId="43" fillId="0" borderId="0" xfId="0" applyNumberFormat="1" applyFont="1" applyFill="1" applyBorder="1" applyAlignment="1"/>
    <xf numFmtId="0" fontId="38" fillId="0" borderId="0" xfId="0" applyFont="1" applyFill="1" applyBorder="1" applyAlignment="1"/>
    <xf numFmtId="2" fontId="39" fillId="0" borderId="0" xfId="0" applyNumberFormat="1" applyFont="1" applyFill="1" applyBorder="1" applyAlignment="1"/>
    <xf numFmtId="0" fontId="38" fillId="0" borderId="0" xfId="0" applyFont="1" applyFill="1" applyAlignment="1"/>
    <xf numFmtId="2" fontId="40" fillId="0" borderId="0" xfId="0" applyNumberFormat="1" applyFont="1" applyFill="1" applyBorder="1" applyAlignment="1"/>
    <xf numFmtId="179" fontId="39" fillId="0" borderId="0" xfId="3" applyNumberFormat="1" applyFont="1" applyFill="1" applyBorder="1" applyAlignment="1"/>
    <xf numFmtId="179" fontId="31" fillId="0" borderId="0" xfId="3" applyNumberFormat="1" applyFont="1" applyBorder="1"/>
    <xf numFmtId="179" fontId="39" fillId="0" borderId="0" xfId="3" applyNumberFormat="1" applyFont="1" applyBorder="1"/>
    <xf numFmtId="179" fontId="39" fillId="0" borderId="0" xfId="3" applyNumberFormat="1" applyFont="1"/>
    <xf numFmtId="179" fontId="39" fillId="5" borderId="0" xfId="66" applyFont="1" applyFill="1" applyBorder="1" applyAlignment="1">
      <alignment vertical="top"/>
    </xf>
    <xf numFmtId="179" fontId="39" fillId="5" borderId="0" xfId="141" applyFont="1" applyFill="1" applyAlignment="1" applyProtection="1">
      <alignment vertical="top"/>
      <protection locked="0"/>
    </xf>
    <xf numFmtId="1" fontId="24" fillId="5" borderId="0" xfId="103" applyNumberFormat="1" applyFill="1" applyAlignment="1" applyProtection="1">
      <alignment vertical="top"/>
      <protection locked="0"/>
    </xf>
    <xf numFmtId="179" fontId="24" fillId="0" borderId="0" xfId="66" applyAlignment="1">
      <alignment vertical="top"/>
    </xf>
    <xf numFmtId="1" fontId="29" fillId="0" borderId="0" xfId="0" applyNumberFormat="1" applyFont="1" applyFill="1" applyBorder="1" applyAlignment="1">
      <alignment vertical="top"/>
    </xf>
    <xf numFmtId="0" fontId="29" fillId="5" borderId="0" xfId="0" applyFont="1" applyFill="1" applyBorder="1" applyAlignment="1"/>
    <xf numFmtId="2" fontId="24" fillId="0" borderId="0" xfId="32" applyNumberFormat="1" applyAlignment="1">
      <alignment vertical="top"/>
    </xf>
    <xf numFmtId="2" fontId="24" fillId="0" borderId="0" xfId="28" applyNumberFormat="1" applyAlignment="1">
      <alignment vertical="top"/>
    </xf>
    <xf numFmtId="0" fontId="44" fillId="0" borderId="0" xfId="94" applyFont="1" applyFill="1" applyBorder="1" applyAlignment="1"/>
    <xf numFmtId="2" fontId="0" fillId="3" borderId="0" xfId="0" applyNumberFormat="1" applyFill="1"/>
    <xf numFmtId="2" fontId="0" fillId="0" borderId="0" xfId="0" applyNumberFormat="1"/>
    <xf numFmtId="179" fontId="35" fillId="5" borderId="0" xfId="3" applyNumberFormat="1" applyFont="1" applyFill="1" applyAlignment="1" applyProtection="1">
      <alignment vertical="top"/>
      <protection locked="0"/>
    </xf>
    <xf numFmtId="43" fontId="41" fillId="5" borderId="0" xfId="72" applyFont="1" applyFill="1" applyBorder="1" applyAlignment="1" applyProtection="1">
      <alignment vertical="top"/>
      <protection locked="0"/>
    </xf>
    <xf numFmtId="43" fontId="29" fillId="5" borderId="0" xfId="72" applyFont="1" applyFill="1" applyBorder="1" applyAlignment="1" applyProtection="1">
      <alignment vertical="top"/>
      <protection locked="0"/>
    </xf>
    <xf numFmtId="179" fontId="40" fillId="5" borderId="0" xfId="3" applyNumberFormat="1" applyFont="1" applyFill="1" applyAlignment="1" applyProtection="1">
      <alignment vertical="top"/>
      <protection locked="0"/>
    </xf>
    <xf numFmtId="179" fontId="31" fillId="5" borderId="0" xfId="3" applyNumberFormat="1" applyFont="1" applyFill="1" applyBorder="1" applyAlignment="1" applyProtection="1">
      <alignment vertical="top"/>
      <protection locked="0"/>
    </xf>
    <xf numFmtId="43" fontId="38" fillId="5" borderId="0" xfId="72" applyFont="1" applyFill="1" applyBorder="1" applyAlignment="1" applyProtection="1">
      <alignment vertical="top"/>
      <protection locked="0"/>
    </xf>
    <xf numFmtId="179" fontId="39" fillId="0" borderId="0" xfId="110" applyFont="1"/>
    <xf numFmtId="2" fontId="27" fillId="0" borderId="0" xfId="139" applyNumberFormat="1" applyFont="1" applyFill="1" applyBorder="1" applyAlignment="1" applyProtection="1">
      <alignment vertical="top"/>
      <protection locked="0"/>
    </xf>
    <xf numFmtId="2" fontId="39" fillId="5" borderId="0" xfId="0" applyNumberFormat="1" applyFont="1" applyFill="1" applyBorder="1" applyAlignment="1">
      <alignment vertical="top"/>
    </xf>
    <xf numFmtId="179" fontId="38" fillId="5" borderId="0" xfId="66" applyNumberFormat="1" applyFont="1" applyFill="1" applyBorder="1" applyAlignment="1" applyProtection="1">
      <alignment vertical="top"/>
      <protection locked="0"/>
    </xf>
    <xf numFmtId="0" fontId="38" fillId="5" borderId="0" xfId="0" applyFont="1" applyFill="1" applyBorder="1" applyAlignment="1"/>
    <xf numFmtId="179" fontId="27" fillId="5" borderId="0" xfId="3" applyNumberFormat="1" applyFont="1" applyFill="1" applyBorder="1"/>
    <xf numFmtId="186" fontId="38" fillId="0" borderId="0" xfId="0" applyNumberFormat="1" applyFont="1" applyFill="1" applyBorder="1" applyAlignment="1"/>
    <xf numFmtId="2" fontId="27" fillId="5" borderId="0" xfId="0" applyNumberFormat="1" applyFont="1" applyFill="1" applyBorder="1" applyAlignment="1"/>
    <xf numFmtId="2" fontId="38" fillId="0" borderId="0" xfId="0" applyNumberFormat="1" applyFont="1" applyFill="1" applyBorder="1" applyAlignment="1"/>
    <xf numFmtId="2" fontId="38" fillId="0" borderId="0" xfId="0" applyNumberFormat="1" applyFont="1" applyFill="1" applyBorder="1" applyAlignment="1">
      <alignment vertical="top"/>
    </xf>
    <xf numFmtId="2" fontId="24" fillId="0" borderId="0" xfId="0" applyNumberFormat="1" applyFont="1" applyAlignment="1">
      <alignment vertical="top"/>
    </xf>
    <xf numFmtId="179" fontId="31" fillId="5" borderId="0" xfId="3" applyNumberFormat="1" applyFont="1" applyFill="1" applyBorder="1"/>
    <xf numFmtId="179" fontId="31" fillId="0" borderId="0" xfId="72" applyNumberFormat="1" applyFont="1"/>
    <xf numFmtId="179" fontId="31" fillId="5" borderId="0" xfId="74" applyFont="1" applyFill="1" applyBorder="1" applyAlignment="1" applyProtection="1">
      <alignment vertical="top"/>
      <protection locked="0"/>
    </xf>
    <xf numFmtId="179" fontId="31" fillId="0" borderId="0" xfId="66" applyFont="1"/>
    <xf numFmtId="179" fontId="36" fillId="0" borderId="0" xfId="72" applyNumberFormat="1" applyFont="1"/>
    <xf numFmtId="0" fontId="36" fillId="0" borderId="0" xfId="0" applyFont="1" applyFill="1" applyBorder="1" applyAlignment="1"/>
    <xf numFmtId="186" fontId="36" fillId="0" borderId="0" xfId="0" applyNumberFormat="1" applyFont="1" applyFill="1" applyBorder="1" applyAlignment="1"/>
    <xf numFmtId="186" fontId="43" fillId="0" borderId="0" xfId="0" applyNumberFormat="1" applyFont="1" applyFill="1" applyBorder="1" applyAlignment="1"/>
    <xf numFmtId="2" fontId="24" fillId="5" borderId="0" xfId="32" applyNumberFormat="1" applyFill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24" fillId="5" borderId="0" xfId="130" applyFill="1" applyAlignment="1">
      <alignment vertical="top"/>
    </xf>
    <xf numFmtId="2" fontId="24" fillId="5" borderId="0" xfId="28" applyNumberFormat="1" applyFill="1" applyAlignment="1" applyProtection="1">
      <alignment vertical="top"/>
      <protection locked="0"/>
    </xf>
    <xf numFmtId="0" fontId="24" fillId="0" borderId="0" xfId="28"/>
    <xf numFmtId="0" fontId="24" fillId="0" borderId="0" xfId="28" applyAlignment="1">
      <alignment vertical="top"/>
    </xf>
    <xf numFmtId="179" fontId="0" fillId="0" borderId="0" xfId="66" applyFont="1"/>
    <xf numFmtId="179" fontId="24" fillId="5" borderId="0" xfId="66" applyFill="1" applyAlignment="1" applyProtection="1">
      <alignment vertical="top"/>
      <protection locked="0"/>
    </xf>
    <xf numFmtId="0" fontId="45" fillId="6" borderId="1" xfId="0" applyFont="1" applyFill="1" applyBorder="1" applyAlignment="1"/>
    <xf numFmtId="179" fontId="35" fillId="5" borderId="0" xfId="72" applyNumberFormat="1" applyFont="1" applyFill="1" applyAlignment="1" applyProtection="1">
      <alignment vertical="top"/>
      <protection locked="0"/>
    </xf>
    <xf numFmtId="2" fontId="43" fillId="0" borderId="0" xfId="0" applyNumberFormat="1" applyFont="1" applyFill="1" applyBorder="1" applyAlignment="1" applyProtection="1">
      <alignment vertical="top"/>
      <protection locked="0"/>
    </xf>
    <xf numFmtId="0" fontId="41" fillId="5" borderId="1" xfId="0" applyFont="1" applyFill="1" applyBorder="1" applyAlignment="1">
      <alignment horizontal="left"/>
    </xf>
    <xf numFmtId="2" fontId="39" fillId="0" borderId="0" xfId="0" applyNumberFormat="1" applyFont="1" applyFill="1" applyBorder="1" applyAlignment="1" applyProtection="1">
      <alignment vertical="top"/>
      <protection locked="0"/>
    </xf>
    <xf numFmtId="0" fontId="38" fillId="5" borderId="0" xfId="0" applyFont="1" applyFill="1" applyBorder="1" applyAlignment="1">
      <alignment horizontal="left"/>
    </xf>
    <xf numFmtId="0" fontId="38" fillId="5" borderId="1" xfId="0" applyFont="1" applyFill="1" applyBorder="1" applyAlignment="1">
      <alignment horizontal="left"/>
    </xf>
    <xf numFmtId="0" fontId="29" fillId="5" borderId="0" xfId="0" applyFont="1" applyFill="1" applyBorder="1" applyAlignment="1">
      <alignment horizontal="left"/>
    </xf>
    <xf numFmtId="187" fontId="31" fillId="0" borderId="0" xfId="0" applyNumberFormat="1" applyFont="1" applyFill="1" applyBorder="1" applyAlignment="1"/>
    <xf numFmtId="179" fontId="35" fillId="5" borderId="0" xfId="3" applyNumberFormat="1" applyFont="1" applyFill="1" applyBorder="1" applyAlignment="1" applyProtection="1">
      <alignment vertical="top"/>
      <protection locked="0"/>
    </xf>
    <xf numFmtId="185" fontId="31" fillId="0" borderId="0" xfId="0" applyNumberFormat="1" applyFont="1" applyFill="1" applyBorder="1" applyAlignment="1"/>
    <xf numFmtId="2" fontId="35" fillId="0" borderId="0" xfId="0" applyNumberFormat="1" applyFont="1" applyFill="1" applyBorder="1" applyAlignment="1" applyProtection="1">
      <alignment vertical="top"/>
      <protection locked="0"/>
    </xf>
    <xf numFmtId="2" fontId="31" fillId="0" borderId="0" xfId="0" applyNumberFormat="1" applyFont="1" applyFill="1" applyBorder="1" applyAlignment="1" applyProtection="1">
      <alignment vertical="top"/>
      <protection locked="0"/>
    </xf>
    <xf numFmtId="2" fontId="38" fillId="0" borderId="0" xfId="0" applyNumberFormat="1" applyFont="1" applyFill="1" applyBorder="1" applyAlignment="1" applyProtection="1">
      <alignment vertical="top"/>
      <protection locked="0"/>
    </xf>
    <xf numFmtId="2" fontId="31" fillId="0" borderId="8" xfId="0" applyNumberFormat="1" applyFont="1" applyFill="1" applyBorder="1" applyAlignment="1" applyProtection="1">
      <alignment vertical="top"/>
      <protection locked="0"/>
    </xf>
    <xf numFmtId="179" fontId="44" fillId="5" borderId="0" xfId="134" applyFont="1" applyFill="1" applyAlignment="1" applyProtection="1">
      <alignment vertical="top"/>
      <protection locked="0"/>
    </xf>
    <xf numFmtId="0" fontId="39" fillId="0" borderId="0" xfId="139" applyFont="1" applyFill="1" applyBorder="1" applyAlignment="1"/>
    <xf numFmtId="0" fontId="24" fillId="5" borderId="0" xfId="107" applyFill="1" applyAlignment="1" applyProtection="1">
      <alignment vertical="top"/>
      <protection locked="0"/>
    </xf>
    <xf numFmtId="0" fontId="24" fillId="0" borderId="0" xfId="78" applyAlignment="1">
      <alignment vertical="top"/>
    </xf>
    <xf numFmtId="0" fontId="24" fillId="5" borderId="0" xfId="0" applyFont="1" applyFill="1" applyAlignment="1" applyProtection="1">
      <alignment vertical="top"/>
      <protection locked="0"/>
    </xf>
    <xf numFmtId="2" fontId="31" fillId="0" borderId="0" xfId="129" applyNumberFormat="1" applyFont="1" applyFill="1" applyBorder="1" applyAlignment="1" applyProtection="1">
      <alignment vertical="top"/>
      <protection locked="0"/>
    </xf>
    <xf numFmtId="43" fontId="36" fillId="5" borderId="0" xfId="72" applyFont="1" applyFill="1" applyBorder="1" applyAlignment="1" applyProtection="1">
      <alignment vertical="top"/>
      <protection locked="0"/>
    </xf>
    <xf numFmtId="2" fontId="36" fillId="0" borderId="0" xfId="0" applyNumberFormat="1" applyFont="1" applyFill="1" applyBorder="1" applyAlignment="1" applyProtection="1">
      <alignment vertical="top"/>
      <protection locked="0"/>
    </xf>
    <xf numFmtId="0" fontId="0" fillId="3" borderId="0" xfId="0" applyFill="1"/>
    <xf numFmtId="0" fontId="24" fillId="0" borderId="0" xfId="131"/>
    <xf numFmtId="0" fontId="24" fillId="0" borderId="0" xfId="0" applyFont="1"/>
    <xf numFmtId="179" fontId="24" fillId="3" borderId="0" xfId="66" applyFill="1" applyAlignment="1" applyProtection="1">
      <alignment vertical="top"/>
      <protection locked="0"/>
    </xf>
    <xf numFmtId="0" fontId="24" fillId="0" borderId="0" xfId="81"/>
    <xf numFmtId="0" fontId="46" fillId="7" borderId="1" xfId="0" applyFont="1" applyFill="1" applyBorder="1" applyAlignment="1">
      <alignment horizontal="left"/>
    </xf>
    <xf numFmtId="0" fontId="41" fillId="5" borderId="1" xfId="0" applyFont="1" applyFill="1" applyBorder="1" applyAlignment="1"/>
    <xf numFmtId="0" fontId="38" fillId="5" borderId="1" xfId="0" applyFont="1" applyFill="1" applyBorder="1" applyAlignment="1"/>
    <xf numFmtId="0" fontId="38" fillId="0" borderId="0" xfId="0" applyFont="1" applyFill="1" applyBorder="1" applyAlignment="1">
      <alignment vertical="top"/>
    </xf>
    <xf numFmtId="0" fontId="31" fillId="5" borderId="0" xfId="0" applyFont="1" applyFill="1" applyBorder="1" applyAlignment="1">
      <alignment vertical="top"/>
    </xf>
    <xf numFmtId="0" fontId="31" fillId="0" borderId="0" xfId="129" applyFont="1" applyFill="1" applyBorder="1" applyAlignment="1"/>
    <xf numFmtId="0" fontId="36" fillId="0" borderId="0" xfId="0" applyFont="1" applyFill="1" applyBorder="1" applyAlignment="1">
      <alignment vertical="top"/>
    </xf>
    <xf numFmtId="182" fontId="27" fillId="3" borderId="0" xfId="0" applyNumberFormat="1" applyFont="1" applyFill="1" applyBorder="1" applyAlignment="1"/>
    <xf numFmtId="0" fontId="47" fillId="3" borderId="0" xfId="0" applyFont="1" applyFill="1" applyBorder="1" applyAlignment="1">
      <alignment vertical="center"/>
    </xf>
    <xf numFmtId="0" fontId="48" fillId="0" borderId="0" xfId="0" applyFont="1" applyBorder="1"/>
    <xf numFmtId="0" fontId="47" fillId="0" borderId="0" xfId="0" applyFont="1" applyFill="1" applyBorder="1" applyAlignment="1">
      <alignment vertical="center"/>
    </xf>
    <xf numFmtId="0" fontId="25" fillId="0" borderId="0" xfId="111" applyFont="1" applyFill="1" applyBorder="1" applyAlignment="1">
      <alignment vertical="top"/>
    </xf>
    <xf numFmtId="183" fontId="47" fillId="0" borderId="0" xfId="0" applyNumberFormat="1" applyFont="1" applyFill="1" applyBorder="1" applyAlignment="1">
      <alignment vertical="center"/>
    </xf>
    <xf numFmtId="0" fontId="22" fillId="3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/>
    <xf numFmtId="0" fontId="25" fillId="3" borderId="0" xfId="0" applyFont="1" applyFill="1" applyBorder="1" applyAlignment="1" applyProtection="1">
      <alignment vertical="top"/>
      <protection locked="0"/>
    </xf>
    <xf numFmtId="0" fontId="47" fillId="0" borderId="0" xfId="0" applyFont="1" applyFill="1" applyBorder="1" applyAlignment="1">
      <alignment horizontal="left" vertical="center"/>
    </xf>
    <xf numFmtId="0" fontId="25" fillId="3" borderId="0" xfId="0" applyFont="1" applyFill="1" applyBorder="1" applyAlignment="1">
      <alignment vertical="top"/>
    </xf>
    <xf numFmtId="182" fontId="25" fillId="0" borderId="0" xfId="0" applyNumberFormat="1" applyFont="1" applyFill="1" applyBorder="1" applyAlignment="1">
      <alignment vertical="top"/>
    </xf>
    <xf numFmtId="0" fontId="25" fillId="0" borderId="0" xfId="107" applyFont="1" applyFill="1" applyBorder="1" applyAlignment="1">
      <alignment vertical="top"/>
    </xf>
    <xf numFmtId="184" fontId="25" fillId="0" borderId="0" xfId="0" applyNumberFormat="1" applyFont="1" applyFill="1" applyBorder="1" applyAlignment="1">
      <alignment vertical="top"/>
    </xf>
    <xf numFmtId="0" fontId="25" fillId="3" borderId="0" xfId="86" applyFont="1" applyFill="1" applyBorder="1" applyAlignment="1">
      <alignment vertical="top"/>
    </xf>
    <xf numFmtId="0" fontId="25" fillId="3" borderId="0" xfId="0" applyFont="1" applyFill="1" applyBorder="1" applyAlignment="1"/>
    <xf numFmtId="184" fontId="25" fillId="0" borderId="0" xfId="0" applyNumberFormat="1" applyFont="1" applyFill="1" applyBorder="1" applyAlignment="1"/>
    <xf numFmtId="0" fontId="25" fillId="0" borderId="0" xfId="133" applyFont="1" applyFill="1" applyBorder="1" applyAlignment="1" applyProtection="1">
      <alignment vertical="top"/>
      <protection locked="0"/>
    </xf>
    <xf numFmtId="184" fontId="25" fillId="5" borderId="0" xfId="86" applyNumberFormat="1" applyFont="1" applyFill="1" applyBorder="1" applyAlignment="1">
      <alignment vertical="top"/>
    </xf>
    <xf numFmtId="179" fontId="38" fillId="3" borderId="0" xfId="3" applyNumberFormat="1" applyFont="1" applyFill="1" applyBorder="1" applyAlignment="1"/>
    <xf numFmtId="179" fontId="27" fillId="3" borderId="0" xfId="3" applyNumberFormat="1" applyFont="1" applyFill="1" applyBorder="1" applyAlignment="1"/>
    <xf numFmtId="0" fontId="27" fillId="3" borderId="0" xfId="0" applyFont="1" applyFill="1" applyBorder="1" applyAlignment="1">
      <alignment horizontal="center" vertical="center"/>
    </xf>
    <xf numFmtId="1" fontId="25" fillId="3" borderId="0" xfId="0" applyNumberFormat="1" applyFont="1" applyFill="1" applyBorder="1" applyAlignment="1" applyProtection="1">
      <alignment vertical="top"/>
      <protection locked="0"/>
    </xf>
    <xf numFmtId="0" fontId="47" fillId="0" borderId="0" xfId="0" applyFont="1" applyFill="1" applyBorder="1" applyAlignment="1">
      <alignment horizontal="center" vertical="center"/>
    </xf>
    <xf numFmtId="179" fontId="47" fillId="5" borderId="0" xfId="3" applyNumberFormat="1" applyFont="1" applyFill="1" applyBorder="1" applyAlignment="1" applyProtection="1">
      <alignment vertical="top"/>
      <protection locked="0"/>
    </xf>
    <xf numFmtId="0" fontId="49" fillId="0" borderId="0" xfId="0" applyFont="1" applyFill="1" applyBorder="1" applyAlignment="1">
      <alignment horizontal="center" vertical="center"/>
    </xf>
    <xf numFmtId="179" fontId="49" fillId="5" borderId="0" xfId="3" applyNumberFormat="1" applyFont="1" applyFill="1" applyBorder="1" applyAlignment="1" applyProtection="1">
      <alignment vertical="top"/>
      <protection locked="0"/>
    </xf>
    <xf numFmtId="0" fontId="25" fillId="0" borderId="0" xfId="0" applyFont="1" applyFill="1" applyBorder="1" applyAlignment="1">
      <alignment horizontal="center" vertical="top"/>
    </xf>
    <xf numFmtId="186" fontId="0" fillId="0" borderId="0" xfId="0" applyNumberFormat="1"/>
    <xf numFmtId="0" fontId="25" fillId="3" borderId="0" xfId="85" applyFont="1" applyFill="1" applyBorder="1" applyAlignment="1" applyProtection="1">
      <alignment vertical="top"/>
      <protection locked="0"/>
    </xf>
    <xf numFmtId="0" fontId="25" fillId="0" borderId="0" xfId="0" applyFont="1" applyFill="1" applyBorder="1" applyAlignment="1">
      <alignment horizontal="center" vertical="center"/>
    </xf>
    <xf numFmtId="1" fontId="38" fillId="0" borderId="0" xfId="0" applyNumberFormat="1" applyFont="1" applyFill="1" applyBorder="1" applyAlignment="1">
      <alignment vertical="top"/>
    </xf>
    <xf numFmtId="179" fontId="24" fillId="3" borderId="0" xfId="74" applyFill="1" applyAlignment="1" applyProtection="1">
      <alignment vertical="top"/>
      <protection locked="0"/>
    </xf>
    <xf numFmtId="0" fontId="24" fillId="3" borderId="0" xfId="82" applyFill="1" applyAlignment="1">
      <alignment vertical="top"/>
    </xf>
    <xf numFmtId="0" fontId="24" fillId="0" borderId="0" xfId="82" applyAlignment="1">
      <alignment vertical="top"/>
    </xf>
    <xf numFmtId="0" fontId="24" fillId="0" borderId="0" xfId="123" applyAlignment="1" applyProtection="1">
      <alignment vertical="top"/>
      <protection locked="0"/>
    </xf>
    <xf numFmtId="0" fontId="24" fillId="3" borderId="0" xfId="123" applyFill="1" applyAlignment="1" applyProtection="1">
      <alignment vertical="top"/>
      <protection locked="0"/>
    </xf>
    <xf numFmtId="0" fontId="50" fillId="3" borderId="0" xfId="0" applyFont="1" applyFill="1" applyAlignment="1">
      <alignment horizontal="left"/>
    </xf>
    <xf numFmtId="0" fontId="24" fillId="3" borderId="0" xfId="0" applyFont="1" applyFill="1" applyAlignment="1">
      <alignment vertical="top"/>
    </xf>
    <xf numFmtId="0" fontId="25" fillId="3" borderId="0" xfId="86" applyFont="1" applyFill="1" applyBorder="1" applyAlignment="1"/>
    <xf numFmtId="0" fontId="25" fillId="5" borderId="0" xfId="86" applyFont="1" applyFill="1" applyBorder="1" applyAlignment="1" applyProtection="1">
      <alignment vertical="top"/>
      <protection locked="0"/>
    </xf>
    <xf numFmtId="178" fontId="25" fillId="3" borderId="0" xfId="0" applyNumberFormat="1" applyFont="1" applyFill="1" applyBorder="1" applyAlignment="1"/>
    <xf numFmtId="0" fontId="47" fillId="0" borderId="0" xfId="0" applyFont="1" applyFill="1" applyBorder="1" applyAlignment="1">
      <alignment vertical="top"/>
    </xf>
    <xf numFmtId="184" fontId="29" fillId="5" borderId="0" xfId="107" applyNumberFormat="1" applyFont="1" applyFill="1" applyBorder="1" applyAlignment="1" applyProtection="1">
      <alignment vertical="top"/>
      <protection locked="0"/>
    </xf>
    <xf numFmtId="0" fontId="29" fillId="3" borderId="0" xfId="0" applyFont="1" applyFill="1" applyBorder="1" applyAlignment="1">
      <alignment horizontal="left"/>
    </xf>
    <xf numFmtId="181" fontId="25" fillId="5" borderId="0" xfId="147" applyNumberFormat="1" applyFont="1" applyFill="1" applyBorder="1" applyAlignment="1" applyProtection="1">
      <alignment vertical="top"/>
      <protection locked="0"/>
    </xf>
    <xf numFmtId="178" fontId="25" fillId="0" borderId="0" xfId="0" applyNumberFormat="1" applyFont="1" applyFill="1" applyBorder="1" applyAlignment="1"/>
    <xf numFmtId="2" fontId="24" fillId="0" borderId="0" xfId="0" applyNumberFormat="1" applyFont="1"/>
    <xf numFmtId="0" fontId="25" fillId="0" borderId="0" xfId="86" applyFont="1" applyFill="1" applyBorder="1" applyAlignment="1">
      <alignment horizontal="center"/>
    </xf>
    <xf numFmtId="0" fontId="28" fillId="3" borderId="0" xfId="0" applyFont="1" applyFill="1" applyBorder="1" applyAlignment="1">
      <alignment vertical="top"/>
    </xf>
    <xf numFmtId="0" fontId="25" fillId="0" borderId="0" xfId="86" applyFont="1" applyFill="1" applyBorder="1" applyAlignment="1">
      <alignment horizontal="center" vertical="top"/>
    </xf>
    <xf numFmtId="182" fontId="25" fillId="3" borderId="0" xfId="113" applyNumberFormat="1" applyFont="1" applyFill="1" applyBorder="1" applyAlignment="1" applyProtection="1">
      <alignment vertical="top"/>
      <protection locked="0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2" fillId="0" borderId="9" xfId="0" applyFont="1" applyBorder="1" applyAlignment="1">
      <alignment horizontal="left" vertical="center"/>
    </xf>
    <xf numFmtId="0" fontId="52" fillId="0" borderId="10" xfId="0" applyFont="1" applyBorder="1" applyAlignment="1">
      <alignment vertical="center"/>
    </xf>
    <xf numFmtId="0" fontId="52" fillId="0" borderId="9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0" xfId="0" applyFont="1"/>
    <xf numFmtId="0" fontId="52" fillId="0" borderId="0" xfId="0" applyFont="1" applyAlignment="1">
      <alignment horizontal="center" vertical="center"/>
    </xf>
    <xf numFmtId="0" fontId="52" fillId="0" borderId="9" xfId="0" applyFont="1" applyBorder="1"/>
    <xf numFmtId="0" fontId="52" fillId="0" borderId="10" xfId="0" applyFont="1" applyBorder="1"/>
    <xf numFmtId="0" fontId="52" fillId="0" borderId="11" xfId="0" applyFont="1" applyBorder="1"/>
    <xf numFmtId="0" fontId="52" fillId="0" borderId="9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  <xf numFmtId="58" fontId="52" fillId="0" borderId="0" xfId="0" applyNumberFormat="1" applyFont="1"/>
    <xf numFmtId="0" fontId="52" fillId="0" borderId="12" xfId="0" applyFont="1" applyBorder="1"/>
    <xf numFmtId="0" fontId="52" fillId="0" borderId="0" xfId="0" applyFont="1" applyAlignment="1">
      <alignment vertical="center"/>
    </xf>
    <xf numFmtId="0" fontId="9" fillId="0" borderId="9" xfId="0" applyFont="1" applyBorder="1"/>
    <xf numFmtId="0" fontId="9" fillId="0" borderId="10" xfId="0" applyFont="1" applyBorder="1"/>
    <xf numFmtId="0" fontId="9" fillId="0" borderId="11" xfId="0" applyFont="1" applyBorder="1"/>
    <xf numFmtId="0" fontId="6" fillId="0" borderId="9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88" fontId="1" fillId="0" borderId="9" xfId="0" applyNumberFormat="1" applyFont="1" applyFill="1" applyBorder="1" applyAlignment="1">
      <alignment horizontal="center"/>
    </xf>
    <xf numFmtId="0" fontId="5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53" fillId="0" borderId="1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52" fillId="0" borderId="0" xfId="0" applyFont="1" applyAlignment="1">
      <alignment vertical="center" wrapText="1"/>
    </xf>
    <xf numFmtId="189" fontId="9" fillId="3" borderId="1" xfId="3" applyNumberFormat="1" applyFont="1" applyFill="1" applyBorder="1" applyAlignment="1">
      <alignment horizontal="center"/>
    </xf>
    <xf numFmtId="37" fontId="52" fillId="0" borderId="0" xfId="3" applyNumberFormat="1" applyFont="1" applyAlignment="1">
      <alignment vertical="center" wrapText="1"/>
    </xf>
    <xf numFmtId="0" fontId="53" fillId="0" borderId="1" xfId="0" applyFont="1" applyBorder="1" applyAlignment="1">
      <alignment horizontal="center"/>
    </xf>
    <xf numFmtId="189" fontId="53" fillId="0" borderId="1" xfId="3" applyNumberFormat="1" applyFont="1" applyBorder="1" applyAlignment="1">
      <alignment horizontal="center"/>
    </xf>
    <xf numFmtId="189" fontId="52" fillId="0" borderId="0" xfId="3" applyNumberFormat="1" applyFont="1"/>
    <xf numFmtId="0" fontId="52" fillId="0" borderId="11" xfId="0" applyFont="1" applyBorder="1" applyAlignment="1">
      <alignment horizontal="center" vertical="center"/>
    </xf>
    <xf numFmtId="0" fontId="20" fillId="0" borderId="0" xfId="0" applyFont="1"/>
    <xf numFmtId="0" fontId="1" fillId="0" borderId="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5" fillId="0" borderId="0" xfId="0" applyFont="1"/>
    <xf numFmtId="0" fontId="3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86" fontId="52" fillId="0" borderId="0" xfId="0" applyNumberFormat="1" applyFont="1"/>
    <xf numFmtId="0" fontId="1" fillId="0" borderId="11" xfId="0" applyFont="1" applyFill="1" applyBorder="1" applyAlignment="1">
      <alignment horizontal="center"/>
    </xf>
    <xf numFmtId="189" fontId="37" fillId="0" borderId="0" xfId="3" applyNumberFormat="1" applyFont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24" fillId="0" borderId="0" xfId="0" applyNumberFormat="1" applyFont="1" applyAlignment="1">
      <alignment horizontal="center"/>
    </xf>
    <xf numFmtId="1" fontId="37" fillId="0" borderId="0" xfId="0" applyNumberFormat="1" applyFont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1" fontId="52" fillId="0" borderId="0" xfId="0" applyNumberFormat="1" applyFont="1"/>
    <xf numFmtId="186" fontId="37" fillId="0" borderId="0" xfId="3" applyNumberFormat="1" applyFont="1" applyAlignment="1">
      <alignment horizontal="center"/>
    </xf>
    <xf numFmtId="186" fontId="1" fillId="0" borderId="0" xfId="3" applyNumberFormat="1" applyFont="1" applyAlignment="1">
      <alignment horizontal="center"/>
    </xf>
    <xf numFmtId="0" fontId="48" fillId="0" borderId="0" xfId="0" applyFont="1"/>
    <xf numFmtId="0" fontId="53" fillId="3" borderId="1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37" fontId="9" fillId="0" borderId="0" xfId="3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/>
    </xf>
    <xf numFmtId="37" fontId="9" fillId="0" borderId="0" xfId="3" applyNumberFormat="1" applyFont="1" applyBorder="1" applyAlignment="1">
      <alignment vertical="center" wrapText="1"/>
    </xf>
    <xf numFmtId="37" fontId="52" fillId="0" borderId="0" xfId="3" applyNumberFormat="1" applyFont="1" applyAlignment="1">
      <alignment horizontal="center" vertical="center" wrapText="1"/>
    </xf>
    <xf numFmtId="37" fontId="0" fillId="0" borderId="0" xfId="0" applyNumberFormat="1" applyBorder="1"/>
    <xf numFmtId="37" fontId="9" fillId="0" borderId="0" xfId="3" applyNumberFormat="1" applyFont="1" applyAlignment="1">
      <alignment horizontal="center" vertical="center" wrapText="1"/>
    </xf>
    <xf numFmtId="37" fontId="0" fillId="0" borderId="0" xfId="0" applyNumberFormat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/>
    </xf>
    <xf numFmtId="37" fontId="9" fillId="0" borderId="1" xfId="3" applyNumberFormat="1" applyFont="1" applyBorder="1" applyAlignment="1">
      <alignment horizontal="center" vertical="center" wrapText="1"/>
    </xf>
    <xf numFmtId="0" fontId="52" fillId="0" borderId="14" xfId="0" applyFont="1" applyBorder="1" applyAlignment="1">
      <alignment horizontal="left"/>
    </xf>
    <xf numFmtId="0" fontId="52" fillId="0" borderId="15" xfId="0" applyFont="1" applyBorder="1" applyAlignment="1">
      <alignment horizontal="left"/>
    </xf>
    <xf numFmtId="0" fontId="52" fillId="0" borderId="1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37" fontId="9" fillId="0" borderId="9" xfId="3" applyNumberFormat="1" applyFont="1" applyBorder="1" applyAlignment="1">
      <alignment horizontal="center" vertical="center" wrapText="1"/>
    </xf>
    <xf numFmtId="37" fontId="9" fillId="0" borderId="11" xfId="3" applyNumberFormat="1" applyFont="1" applyBorder="1" applyAlignment="1">
      <alignment horizontal="center" vertical="center" wrapText="1"/>
    </xf>
    <xf numFmtId="37" fontId="52" fillId="0" borderId="1" xfId="3" applyNumberFormat="1" applyFont="1" applyBorder="1" applyAlignment="1">
      <alignment vertical="center"/>
    </xf>
    <xf numFmtId="0" fontId="52" fillId="0" borderId="17" xfId="0" applyFont="1" applyBorder="1" applyAlignment="1">
      <alignment horizontal="left"/>
    </xf>
    <xf numFmtId="0" fontId="52" fillId="0" borderId="16" xfId="0" applyFont="1" applyBorder="1"/>
    <xf numFmtId="180" fontId="0" fillId="0" borderId="1" xfId="3" applyFont="1" applyBorder="1" applyAlignment="1">
      <alignment vertical="center"/>
    </xf>
    <xf numFmtId="180" fontId="0" fillId="0" borderId="1" xfId="3" applyFont="1" applyBorder="1"/>
    <xf numFmtId="0" fontId="0" fillId="0" borderId="1" xfId="0" applyBorder="1"/>
    <xf numFmtId="0" fontId="52" fillId="0" borderId="11" xfId="0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52" fillId="0" borderId="9" xfId="0" applyFont="1" applyBorder="1" applyAlignment="1">
      <alignment vertical="center"/>
    </xf>
    <xf numFmtId="0" fontId="37" fillId="0" borderId="0" xfId="0" applyFont="1"/>
    <xf numFmtId="177" fontId="52" fillId="0" borderId="0" xfId="0" applyNumberFormat="1" applyFont="1"/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3" fontId="53" fillId="0" borderId="1" xfId="0" applyNumberFormat="1" applyFont="1" applyFill="1" applyBorder="1" applyAlignment="1">
      <alignment horizontal="center" vertical="center"/>
    </xf>
    <xf numFmtId="0" fontId="52" fillId="0" borderId="22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  <xf numFmtId="0" fontId="53" fillId="0" borderId="30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3" fillId="0" borderId="35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56" fillId="8" borderId="31" xfId="0" applyFont="1" applyFill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9" borderId="19" xfId="0" applyFont="1" applyFill="1" applyBorder="1" applyAlignment="1">
      <alignment horizontal="center" vertical="center"/>
    </xf>
    <xf numFmtId="0" fontId="57" fillId="4" borderId="19" xfId="0" applyFont="1" applyFill="1" applyBorder="1" applyAlignment="1">
      <alignment horizontal="center" vertical="center"/>
    </xf>
    <xf numFmtId="0" fontId="57" fillId="10" borderId="19" xfId="0" applyFont="1" applyFill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53" fillId="0" borderId="46" xfId="0" applyFont="1" applyBorder="1" applyAlignment="1">
      <alignment horizontal="center" vertical="center"/>
    </xf>
    <xf numFmtId="0" fontId="56" fillId="0" borderId="3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2" fillId="0" borderId="9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52" fillId="0" borderId="11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3" fontId="53" fillId="0" borderId="48" xfId="0" applyNumberFormat="1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3" fillId="0" borderId="52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 indent="5"/>
    </xf>
    <xf numFmtId="0" fontId="9" fillId="0" borderId="53" xfId="0" applyFont="1" applyBorder="1" applyAlignment="1">
      <alignment horizontal="center" vertical="center"/>
    </xf>
    <xf numFmtId="0" fontId="56" fillId="8" borderId="51" xfId="0" applyFont="1" applyFill="1" applyBorder="1" applyAlignment="1">
      <alignment horizontal="center" vertical="center"/>
    </xf>
    <xf numFmtId="0" fontId="57" fillId="10" borderId="54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56" fillId="0" borderId="5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54" fillId="0" borderId="1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top"/>
    </xf>
    <xf numFmtId="0" fontId="60" fillId="0" borderId="10" xfId="0" applyFont="1" applyBorder="1" applyAlignment="1">
      <alignment horizontal="center" vertical="top"/>
    </xf>
    <xf numFmtId="0" fontId="60" fillId="0" borderId="11" xfId="0" applyFont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189" fontId="9" fillId="0" borderId="1" xfId="3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89" fontId="9" fillId="0" borderId="0" xfId="0" applyNumberFormat="1" applyFont="1"/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" xfId="0" applyFont="1" applyBorder="1" applyAlignment="1">
      <alignment horizontal="center" wrapText="1"/>
    </xf>
    <xf numFmtId="189" fontId="9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189" fontId="9" fillId="0" borderId="1" xfId="3" applyNumberFormat="1" applyFont="1" applyBorder="1" applyAlignment="1">
      <alignment horizontal="left"/>
    </xf>
    <xf numFmtId="180" fontId="9" fillId="0" borderId="1" xfId="3" applyFont="1" applyBorder="1" applyAlignment="1">
      <alignment horizontal="center" vertical="center" wrapText="1"/>
    </xf>
    <xf numFmtId="0" fontId="14" fillId="0" borderId="0" xfId="0" applyFont="1"/>
    <xf numFmtId="0" fontId="53" fillId="0" borderId="0" xfId="0" applyFont="1"/>
    <xf numFmtId="0" fontId="9" fillId="0" borderId="0" xfId="0" applyFont="1" applyAlignment="1">
      <alignment horizontal="left" vertical="center" wrapText="1"/>
    </xf>
    <xf numFmtId="189" fontId="9" fillId="0" borderId="1" xfId="0" applyNumberFormat="1" applyFont="1" applyBorder="1" applyAlignment="1">
      <alignment horizontal="center"/>
    </xf>
    <xf numFmtId="189" fontId="9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 quotePrefix="1">
      <alignment horizontal="left" vertical="center"/>
    </xf>
    <xf numFmtId="0" fontId="15" fillId="3" borderId="1" xfId="0" applyFont="1" applyFill="1" applyBorder="1" applyAlignment="1" quotePrefix="1">
      <alignment horizontal="right"/>
    </xf>
    <xf numFmtId="0" fontId="17" fillId="5" borderId="1" xfId="0" applyFont="1" applyFill="1" applyBorder="1" applyAlignment="1" quotePrefix="1">
      <alignment horizontal="right"/>
    </xf>
  </cellXfs>
  <cellStyles count="148">
    <cellStyle name="Normal" xfId="0" builtinId="0"/>
    <cellStyle name="40% - Accent1" xfId="1" builtinId="31"/>
    <cellStyle name="Normal 2 51" xfId="2"/>
    <cellStyle name="Comma" xfId="3" builtinId="3"/>
    <cellStyle name="Comma [0]" xfId="4" builtinId="6"/>
    <cellStyle name="Currency [0]" xfId="5" builtinId="7"/>
    <cellStyle name="Comma 24" xfId="6"/>
    <cellStyle name="Currency" xfId="7" builtinId="4"/>
    <cellStyle name="Percent" xfId="8" builtinId="5"/>
    <cellStyle name="Comma 18" xfId="9"/>
    <cellStyle name="Hyperlink" xfId="10" builtinId="8"/>
    <cellStyle name="Followed Hyperlink" xfId="11" builtinId="9"/>
    <cellStyle name="Normal 63" xfId="12"/>
    <cellStyle name="60% - Accent4" xfId="13" builtinId="44"/>
    <cellStyle name="Heading 2" xfId="14" builtinId="17"/>
    <cellStyle name="Normal 139" xfId="15"/>
    <cellStyle name="Check Cell" xfId="16" builtinId="23"/>
    <cellStyle name="Note" xfId="17" builtinId="10"/>
    <cellStyle name="40% - Accent3" xfId="18" builtinId="39"/>
    <cellStyle name="Warning Text" xfId="19" builtinId="11"/>
    <cellStyle name="40% - Accent2" xfId="20" builtinId="35"/>
    <cellStyle name="Normal 2 52" xfId="21"/>
    <cellStyle name="Normal 136 3" xfId="22"/>
    <cellStyle name="Title" xfId="23" builtinId="15"/>
    <cellStyle name="Normal 188" xfId="24"/>
    <cellStyle name="CExplanatory Text" xfId="25" builtinId="53"/>
    <cellStyle name="Normal 74 3" xfId="26"/>
    <cellStyle name="Heading 1" xfId="27" builtinId="16"/>
    <cellStyle name="Normal 143" xfId="28"/>
    <cellStyle name="Comma 48" xfId="29"/>
    <cellStyle name="Heading 3" xfId="30" builtinId="18"/>
    <cellStyle name="Normal 145" xfId="31"/>
    <cellStyle name="Normal 10 2" xfId="32"/>
    <cellStyle name="Heading 4" xfId="33" builtinId="19"/>
    <cellStyle name="Input" xfId="34" builtinId="20"/>
    <cellStyle name="Normal 83" xfId="35"/>
    <cellStyle name="Normal 78" xfId="36"/>
    <cellStyle name="60% - Accent3" xfId="37" builtinId="40"/>
    <cellStyle name="Normal 62" xfId="38"/>
    <cellStyle name="Good" xfId="39" builtinId="26"/>
    <cellStyle name="Output" xfId="40" builtinId="21"/>
    <cellStyle name="20% - Accent1" xfId="41" builtinId="30"/>
    <cellStyle name="Normal 84 2 2 2" xfId="42"/>
    <cellStyle name="Calculation" xfId="43" builtinId="22"/>
    <cellStyle name="Linked Cell" xfId="44" builtinId="24"/>
    <cellStyle name="Total" xfId="45" builtinId="25"/>
    <cellStyle name="Bad" xfId="46" builtinId="27"/>
    <cellStyle name="Neutral" xfId="47" builtinId="28"/>
    <cellStyle name="Accent1" xfId="48" builtinId="29"/>
    <cellStyle name="20% - Accent5" xfId="49" builtinId="46"/>
    <cellStyle name="60% - Accent1" xfId="50" builtinId="32"/>
    <cellStyle name="Accent2" xfId="51" builtinId="33"/>
    <cellStyle name="20% - Accent2" xfId="52" builtinId="34"/>
    <cellStyle name="20% - Accent6" xfId="53" builtinId="50"/>
    <cellStyle name="60% - Accent2" xfId="54" builtinId="36"/>
    <cellStyle name="Accent3" xfId="55" builtinId="37"/>
    <cellStyle name="20% - Accent3" xfId="56" builtinId="38"/>
    <cellStyle name="Accent4" xfId="57" builtinId="41"/>
    <cellStyle name="20% - Accent4" xfId="58" builtinId="42"/>
    <cellStyle name="40% - Accent4" xfId="59" builtinId="43"/>
    <cellStyle name="Accent5" xfId="60" builtinId="45"/>
    <cellStyle name="40% - Accent5" xfId="61" builtinId="47"/>
    <cellStyle name="60% - Accent5" xfId="62" builtinId="48"/>
    <cellStyle name="Accent6" xfId="63" builtinId="49"/>
    <cellStyle name="40% - Accent6" xfId="64" builtinId="51"/>
    <cellStyle name="60% - Accent6" xfId="65" builtinId="52"/>
    <cellStyle name="Comma 11" xfId="66"/>
    <cellStyle name="Comma 37" xfId="67"/>
    <cellStyle name="Comma 29" xfId="68"/>
    <cellStyle name="Comma 38" xfId="69"/>
    <cellStyle name="Comma 4 2 2 2 2" xfId="70"/>
    <cellStyle name="Comma 35" xfId="71"/>
    <cellStyle name="Comma 36" xfId="72"/>
    <cellStyle name="Normal 49" xfId="73"/>
    <cellStyle name="Comma 11 2 2 2" xfId="74"/>
    <cellStyle name="Comma 25" xfId="75"/>
    <cellStyle name="Comma 4" xfId="76"/>
    <cellStyle name="Comma 9" xfId="77"/>
    <cellStyle name="Normal 10" xfId="78"/>
    <cellStyle name="Normal 10 2 2 2 2" xfId="79"/>
    <cellStyle name="Normal 104" xfId="80"/>
    <cellStyle name="Normal 109" xfId="81"/>
    <cellStyle name="Normal 110" xfId="82"/>
    <cellStyle name="Normal 112" xfId="83"/>
    <cellStyle name="Normal 115 2" xfId="84"/>
    <cellStyle name="Normal 12" xfId="85"/>
    <cellStyle name="Normal 2" xfId="86"/>
    <cellStyle name="Normal 12 7" xfId="87"/>
    <cellStyle name="Normal 132" xfId="88"/>
    <cellStyle name="Normal 137" xfId="89"/>
    <cellStyle name="Normal 142" xfId="90"/>
    <cellStyle name="Normal 140" xfId="91"/>
    <cellStyle name="Normal 147" xfId="92"/>
    <cellStyle name="Normal 149" xfId="93"/>
    <cellStyle name="Normal 178" xfId="94"/>
    <cellStyle name="Normal 3" xfId="95"/>
    <cellStyle name="Normal 3 2" xfId="96"/>
    <cellStyle name="Normal 3 2 2 2 2" xfId="97"/>
    <cellStyle name="Normal 3 2 4" xfId="98"/>
    <cellStyle name="Normal 46" xfId="99"/>
    <cellStyle name="Normal 5" xfId="100"/>
    <cellStyle name="Normal 56 2" xfId="101"/>
    <cellStyle name="Normal 61 2" xfId="102"/>
    <cellStyle name="Normal 63 2" xfId="103"/>
    <cellStyle name="Normal 63 2 2 2" xfId="104"/>
    <cellStyle name="Normal 63 3" xfId="105"/>
    <cellStyle name="Normal 64" xfId="106"/>
    <cellStyle name="Normal 65 2" xfId="107"/>
    <cellStyle name="Normal 65 2 2" xfId="108"/>
    <cellStyle name="Normal 65 2 2 2" xfId="109"/>
    <cellStyle name="Comma 11 3" xfId="110"/>
    <cellStyle name="Normal 65 2 3" xfId="111"/>
    <cellStyle name="Normal 7" xfId="112"/>
    <cellStyle name="Normal 74" xfId="113"/>
    <cellStyle name="Normal 74 2" xfId="114"/>
    <cellStyle name="Normal 75" xfId="115"/>
    <cellStyle name="Normal 75 14 2" xfId="116"/>
    <cellStyle name="Normal 76" xfId="117"/>
    <cellStyle name="Normal 77" xfId="118"/>
    <cellStyle name="Normal 82" xfId="119"/>
    <cellStyle name="Normal 77 10 2 2 2" xfId="120"/>
    <cellStyle name="Normal 77 10 3" xfId="121"/>
    <cellStyle name="Normal 8" xfId="122"/>
    <cellStyle name="Normal 84" xfId="123"/>
    <cellStyle name="Normal 84 2" xfId="124"/>
    <cellStyle name="Normal 85" xfId="125"/>
    <cellStyle name="Normal 90" xfId="126"/>
    <cellStyle name="Normal 85 2" xfId="127"/>
    <cellStyle name="Normal 86" xfId="128"/>
    <cellStyle name="Normal 87" xfId="129"/>
    <cellStyle name="Normal 93" xfId="130"/>
    <cellStyle name="Normal 97" xfId="131"/>
    <cellStyle name="Normal 94" xfId="132"/>
    <cellStyle name="Normal 77 10" xfId="133"/>
    <cellStyle name="Comma 12" xfId="134"/>
    <cellStyle name="Comma 47" xfId="135"/>
    <cellStyle name="Normal 174" xfId="136"/>
    <cellStyle name="Normal 141" xfId="137"/>
    <cellStyle name="Normal 12 6" xfId="138"/>
    <cellStyle name="Normal 87 3" xfId="139"/>
    <cellStyle name="Normal 6" xfId="140"/>
    <cellStyle name="Comma 27" xfId="141"/>
    <cellStyle name="Normal 185" xfId="142"/>
    <cellStyle name="Normal 190" xfId="143"/>
    <cellStyle name="Normal 191" xfId="144"/>
    <cellStyle name="Normal 186" xfId="145"/>
    <cellStyle name="Normal 187" xfId="146"/>
    <cellStyle name="Comma 4 2" xfId="147"/>
  </cellStyles>
  <tableStyles count="0" defaultTableStyle="TableStyleMedium2" defaultPivotStyle="PivotStyleLight16"/>
  <colors>
    <mruColors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samad\Desktop\SHPI Reports for 2017-2018\SHPI Reports 2018\SHPI-monthly  March 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O"/>
      <sheetName val="HCP"/>
      <sheetName val="Admission-March.18"/>
      <sheetName val="PPN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G2" t="str">
            <v>Chitral</v>
          </cell>
          <cell r="H2">
            <v>407798</v>
          </cell>
        </row>
        <row r="3">
          <cell r="G3" t="str">
            <v>Malakand</v>
          </cell>
          <cell r="H3">
            <v>578344</v>
          </cell>
        </row>
        <row r="4">
          <cell r="G4" t="str">
            <v>Mardan</v>
          </cell>
          <cell r="H4">
            <v>1941933</v>
          </cell>
        </row>
        <row r="5">
          <cell r="G5" t="str">
            <v>Kohat</v>
          </cell>
          <cell r="H5">
            <v>731437</v>
          </cell>
        </row>
        <row r="6">
          <cell r="G6" t="str">
            <v>Gilgit</v>
          </cell>
          <cell r="H6">
            <v>193100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1:D13" totalsRowShown="0">
  <tableColumns count="4">
    <tableColumn id="1" name="Province"/>
    <tableColumn id="2" name="Districts"/>
    <tableColumn id="3" name="Month"/>
    <tableColumn id="4" name="Yea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1"/>
  <sheetViews>
    <sheetView showGridLines="0" tabSelected="1" view="pageBreakPreview" zoomScaleNormal="110" topLeftCell="A87" workbookViewId="0">
      <selection activeCell="E104" sqref="E104"/>
    </sheetView>
  </sheetViews>
  <sheetFormatPr defaultColWidth="8.85714285714286" defaultRowHeight="14.25"/>
  <cols>
    <col min="1" max="1" width="1" style="572" customWidth="1"/>
    <col min="2" max="2" width="14.4285714285714" style="572" customWidth="1"/>
    <col min="3" max="3" width="3.14285714285714" style="572" customWidth="1"/>
    <col min="4" max="4" width="18.5714285714286" style="572" customWidth="1"/>
    <col min="5" max="5" width="15.1428571428571" style="572" customWidth="1"/>
    <col min="6" max="6" width="12.2857142857143" style="572" customWidth="1"/>
    <col min="7" max="7" width="16.8571428571429" style="572" customWidth="1"/>
    <col min="8" max="8" width="14.5714285714286" style="572" customWidth="1"/>
    <col min="9" max="9" width="11.5714285714286" style="572" customWidth="1"/>
    <col min="10" max="10" width="11.8571428571429" style="572" customWidth="1"/>
    <col min="11" max="16384" width="8.85714285714286" style="572"/>
  </cols>
  <sheetData>
    <row r="1" ht="15.6" customHeight="1" spans="1:9">
      <c r="A1" s="128"/>
      <c r="B1" s="128"/>
      <c r="C1" s="573" t="s">
        <v>0</v>
      </c>
      <c r="D1" s="573"/>
      <c r="E1" s="573"/>
      <c r="F1" s="573"/>
      <c r="G1" s="573"/>
      <c r="H1" s="573"/>
      <c r="I1" s="128"/>
    </row>
    <row r="2" spans="1:9">
      <c r="A2" s="128"/>
      <c r="B2" s="128"/>
      <c r="C2" s="128"/>
      <c r="D2" s="128"/>
      <c r="E2" s="128"/>
      <c r="F2" s="128"/>
      <c r="G2" s="128"/>
      <c r="H2" s="128"/>
      <c r="I2" s="128"/>
    </row>
    <row r="3" ht="19.5" customHeight="1" spans="1:9">
      <c r="A3" s="574" t="s">
        <v>1</v>
      </c>
      <c r="B3" s="476"/>
      <c r="C3" s="476" t="s">
        <v>2</v>
      </c>
      <c r="D3" s="570"/>
      <c r="E3" s="490"/>
      <c r="F3" s="574" t="s">
        <v>3</v>
      </c>
      <c r="G3" s="478" t="s">
        <v>4</v>
      </c>
      <c r="H3" s="478"/>
      <c r="I3" s="522"/>
    </row>
    <row r="4" spans="1:9">
      <c r="A4" s="490"/>
      <c r="B4" s="490"/>
      <c r="C4" s="490"/>
      <c r="D4" s="490"/>
      <c r="E4" s="490"/>
      <c r="F4" s="490"/>
      <c r="G4" s="490"/>
      <c r="H4" s="490"/>
      <c r="I4" s="490"/>
    </row>
    <row r="5" ht="17.25" customHeight="1" spans="1:9">
      <c r="A5" s="477" t="s">
        <v>5</v>
      </c>
      <c r="B5" s="478"/>
      <c r="C5" s="478"/>
      <c r="D5" s="522"/>
      <c r="E5" s="490"/>
      <c r="F5" s="574" t="s">
        <v>6</v>
      </c>
      <c r="G5" s="478">
        <v>2021</v>
      </c>
      <c r="H5" s="478"/>
      <c r="I5" s="522"/>
    </row>
    <row r="6" spans="1:9">
      <c r="A6" s="479"/>
      <c r="B6" s="479"/>
      <c r="C6" s="479"/>
      <c r="D6" s="479"/>
      <c r="E6" s="479"/>
      <c r="F6" s="479"/>
      <c r="G6" s="479"/>
      <c r="H6" s="479"/>
      <c r="I6" s="479"/>
    </row>
    <row r="7" spans="1:9">
      <c r="A7" s="479" t="s">
        <v>7</v>
      </c>
      <c r="B7" s="479"/>
      <c r="C7" s="479"/>
      <c r="D7" s="479"/>
      <c r="E7" s="479"/>
      <c r="F7" s="479"/>
      <c r="G7" s="479"/>
      <c r="H7" s="479"/>
      <c r="I7" s="479"/>
    </row>
    <row r="8" ht="20.25" customHeight="1" spans="1:9">
      <c r="A8" s="515" t="s">
        <v>8</v>
      </c>
      <c r="B8" s="515"/>
      <c r="C8" s="515"/>
      <c r="D8" s="515"/>
      <c r="E8" s="479" t="s">
        <v>9</v>
      </c>
      <c r="F8" s="479" t="s">
        <v>10</v>
      </c>
      <c r="G8" s="575"/>
      <c r="H8" s="479" t="s">
        <v>11</v>
      </c>
      <c r="I8" s="479"/>
    </row>
    <row r="9" spans="1:9">
      <c r="A9" s="479"/>
      <c r="B9" s="479"/>
      <c r="C9" s="479"/>
      <c r="D9" s="479"/>
      <c r="E9" s="479" t="s">
        <v>12</v>
      </c>
      <c r="F9" s="488" t="s">
        <v>13</v>
      </c>
      <c r="G9" s="479"/>
      <c r="H9" s="576"/>
      <c r="I9" s="479"/>
    </row>
    <row r="10" ht="6.75" customHeight="1" spans="1:9">
      <c r="A10" s="489"/>
      <c r="B10" s="489"/>
      <c r="C10" s="489"/>
      <c r="D10" s="489"/>
      <c r="E10" s="489"/>
      <c r="F10" s="489"/>
      <c r="G10" s="489"/>
      <c r="H10" s="489"/>
      <c r="I10" s="489"/>
    </row>
    <row r="11" ht="18.75" customHeight="1" spans="1:9">
      <c r="A11" s="128"/>
      <c r="B11" s="24" t="s">
        <v>14</v>
      </c>
      <c r="C11" s="128"/>
      <c r="D11" s="128"/>
      <c r="E11" s="128"/>
      <c r="F11" s="128"/>
      <c r="G11" s="128"/>
      <c r="H11" s="128"/>
      <c r="I11" s="128"/>
    </row>
    <row r="12" ht="18" customHeight="1" spans="1:9">
      <c r="A12" s="128" t="s">
        <v>15</v>
      </c>
      <c r="B12" s="24"/>
      <c r="C12" s="128"/>
      <c r="D12" s="128"/>
      <c r="E12" s="128"/>
      <c r="F12" s="128"/>
      <c r="G12" s="128"/>
      <c r="H12" s="128"/>
      <c r="I12" s="128"/>
    </row>
    <row r="13" customHeight="1" spans="1:9">
      <c r="A13" s="128"/>
      <c r="B13" s="577" t="s">
        <v>16</v>
      </c>
      <c r="C13" s="578"/>
      <c r="D13" s="578"/>
      <c r="E13" s="578"/>
      <c r="F13" s="579" t="s">
        <v>17</v>
      </c>
      <c r="G13" s="579"/>
      <c r="H13" s="579" t="s">
        <v>18</v>
      </c>
      <c r="I13" s="658"/>
    </row>
    <row r="14" ht="18" customHeight="1" spans="1:9">
      <c r="A14" s="479"/>
      <c r="B14" s="580" t="s">
        <v>19</v>
      </c>
      <c r="C14" s="581"/>
      <c r="D14" s="581"/>
      <c r="E14" s="582"/>
      <c r="F14" s="583">
        <v>26095</v>
      </c>
      <c r="G14" s="584"/>
      <c r="H14" s="585">
        <f>IFERROR(VLOOKUP(G3,[1]Sheet1!G2:H6,2,FALSE)," ")</f>
        <v>193100</v>
      </c>
      <c r="I14" s="659"/>
    </row>
    <row r="15" ht="27" customHeight="1" spans="1:9">
      <c r="A15" s="479"/>
      <c r="B15" s="586" t="s">
        <v>20</v>
      </c>
      <c r="C15" s="587"/>
      <c r="D15" s="587"/>
      <c r="E15" s="588"/>
      <c r="F15" s="589">
        <v>5480</v>
      </c>
      <c r="G15" s="590"/>
      <c r="H15" s="591">
        <v>36595</v>
      </c>
      <c r="I15" s="660"/>
    </row>
    <row r="16" ht="2.25" customHeight="1" spans="1:9">
      <c r="A16" s="479"/>
      <c r="B16" s="592"/>
      <c r="C16" s="593"/>
      <c r="D16" s="593"/>
      <c r="E16" s="594"/>
      <c r="F16" s="595"/>
      <c r="G16" s="596"/>
      <c r="H16" s="597"/>
      <c r="I16" s="661"/>
    </row>
    <row r="17" ht="24" customHeight="1" spans="1:9">
      <c r="A17" s="479"/>
      <c r="B17" s="598" t="s">
        <v>21</v>
      </c>
      <c r="C17" s="599"/>
      <c r="D17" s="599"/>
      <c r="E17" s="600"/>
      <c r="F17" s="502">
        <v>0</v>
      </c>
      <c r="G17" s="543"/>
      <c r="H17" s="501">
        <v>0</v>
      </c>
      <c r="I17" s="662"/>
    </row>
    <row r="18" ht="21.75" customHeight="1" spans="1:10">
      <c r="A18" s="479"/>
      <c r="B18" s="601" t="s">
        <v>22</v>
      </c>
      <c r="C18" s="602"/>
      <c r="D18" s="602"/>
      <c r="E18" s="603"/>
      <c r="F18" s="604">
        <v>5340</v>
      </c>
      <c r="G18" s="605"/>
      <c r="H18" s="606">
        <v>35667</v>
      </c>
      <c r="I18" s="663"/>
      <c r="J18" s="664"/>
    </row>
    <row r="19" ht="21.75" customHeight="1" spans="1:10">
      <c r="A19" s="479"/>
      <c r="B19" s="607" t="s">
        <v>23</v>
      </c>
      <c r="C19" s="608"/>
      <c r="D19" s="608"/>
      <c r="E19" s="609"/>
      <c r="F19" s="610">
        <v>20755</v>
      </c>
      <c r="G19" s="611"/>
      <c r="H19" s="612">
        <v>157429</v>
      </c>
      <c r="I19" s="665"/>
      <c r="J19" s="666"/>
    </row>
    <row r="20" ht="18" customHeight="1" spans="1:9">
      <c r="A20" s="479"/>
      <c r="B20" s="613" t="s">
        <v>24</v>
      </c>
      <c r="C20" s="614"/>
      <c r="D20" s="614"/>
      <c r="E20" s="615"/>
      <c r="F20" s="616">
        <v>5135</v>
      </c>
      <c r="G20" s="617"/>
      <c r="H20" s="618">
        <f>4149+92+880+10084+9573</f>
        <v>24778</v>
      </c>
      <c r="I20" s="667"/>
    </row>
    <row r="21" ht="18" customHeight="1" spans="1:9">
      <c r="A21" s="479"/>
      <c r="B21" s="619" t="s">
        <v>25</v>
      </c>
      <c r="C21" s="478"/>
      <c r="D21" s="478"/>
      <c r="E21" s="522"/>
      <c r="F21" s="620">
        <f>136+445+1282</f>
        <v>1863</v>
      </c>
      <c r="G21" s="621"/>
      <c r="H21" s="501">
        <f>359+2257+6896</f>
        <v>9512</v>
      </c>
      <c r="I21" s="662"/>
    </row>
    <row r="22" ht="19.5" customHeight="1" spans="1:9">
      <c r="A22" s="479"/>
      <c r="B22" s="622" t="s">
        <v>26</v>
      </c>
      <c r="C22" s="623"/>
      <c r="D22" s="623"/>
      <c r="E22" s="624"/>
      <c r="F22" s="625">
        <f>SUM(F20:G21)</f>
        <v>6998</v>
      </c>
      <c r="G22" s="625"/>
      <c r="H22" s="625">
        <f>SUM(H20:I21)</f>
        <v>34290</v>
      </c>
      <c r="I22" s="668"/>
    </row>
    <row r="23" spans="1:9">
      <c r="A23" s="479"/>
      <c r="B23" s="479"/>
      <c r="C23" s="479"/>
      <c r="D23" s="479"/>
      <c r="E23" s="479"/>
      <c r="F23" s="479"/>
      <c r="G23" s="479"/>
      <c r="H23" s="479"/>
      <c r="I23" s="479"/>
    </row>
    <row r="24" ht="15" spans="1:9">
      <c r="A24" s="479"/>
      <c r="B24" s="490" t="s">
        <v>27</v>
      </c>
      <c r="C24" s="479"/>
      <c r="D24" s="479"/>
      <c r="E24" s="479"/>
      <c r="F24" s="479"/>
      <c r="G24" s="479"/>
      <c r="H24" s="479"/>
      <c r="I24" s="479"/>
    </row>
    <row r="25" ht="21" customHeight="1" spans="1:9">
      <c r="A25" s="479"/>
      <c r="B25" s="626" t="s">
        <v>28</v>
      </c>
      <c r="C25" s="627"/>
      <c r="D25" s="628" t="s">
        <v>29</v>
      </c>
      <c r="E25" s="628"/>
      <c r="F25" s="629" t="s">
        <v>30</v>
      </c>
      <c r="G25" s="629"/>
      <c r="H25" s="630" t="s">
        <v>31</v>
      </c>
      <c r="I25" s="669"/>
    </row>
    <row r="26" ht="19.5" customHeight="1" spans="1:9">
      <c r="A26" s="479"/>
      <c r="B26" s="631"/>
      <c r="C26" s="632"/>
      <c r="D26" s="633" t="s">
        <v>32</v>
      </c>
      <c r="E26" s="633" t="s">
        <v>33</v>
      </c>
      <c r="F26" s="634" t="s">
        <v>32</v>
      </c>
      <c r="G26" s="634" t="s">
        <v>33</v>
      </c>
      <c r="H26" s="633" t="s">
        <v>32</v>
      </c>
      <c r="I26" s="670" t="s">
        <v>33</v>
      </c>
    </row>
    <row r="27" spans="1:9">
      <c r="A27" s="479"/>
      <c r="B27" s="635" t="s">
        <v>34</v>
      </c>
      <c r="C27" s="618"/>
      <c r="D27" s="636">
        <v>88</v>
      </c>
      <c r="E27" s="636">
        <v>63</v>
      </c>
      <c r="F27" s="501">
        <f>202+382+4+18+14</f>
        <v>620</v>
      </c>
      <c r="G27" s="501">
        <f>169+412+17+14</f>
        <v>612</v>
      </c>
      <c r="H27" s="636">
        <f t="shared" ref="H27:H32" si="0">+D27+F27</f>
        <v>708</v>
      </c>
      <c r="I27" s="671">
        <f t="shared" ref="I27:I32" si="1">+E27+G27</f>
        <v>675</v>
      </c>
    </row>
    <row r="28" spans="1:9">
      <c r="A28" s="479"/>
      <c r="B28" s="637" t="s">
        <v>35</v>
      </c>
      <c r="C28" s="501"/>
      <c r="D28" s="509">
        <f>750+176</f>
        <v>926</v>
      </c>
      <c r="E28" s="509">
        <f>662+177</f>
        <v>839</v>
      </c>
      <c r="F28" s="501">
        <f>763+312+10+3+86+247</f>
        <v>1421</v>
      </c>
      <c r="G28" s="501">
        <f>604+412+100+7+2+1+72+256</f>
        <v>1454</v>
      </c>
      <c r="H28" s="636">
        <f t="shared" si="0"/>
        <v>2347</v>
      </c>
      <c r="I28" s="671">
        <f t="shared" si="1"/>
        <v>2293</v>
      </c>
    </row>
    <row r="29" spans="1:9">
      <c r="A29" s="479"/>
      <c r="B29" s="637" t="s">
        <v>36</v>
      </c>
      <c r="C29" s="501"/>
      <c r="D29" s="509">
        <v>6981</v>
      </c>
      <c r="E29" s="509">
        <v>6562</v>
      </c>
      <c r="F29" s="501">
        <f>1656+215+20+19+7+197+796</f>
        <v>2910</v>
      </c>
      <c r="G29" s="501">
        <f>1570+484+18+6+14+196+769</f>
        <v>3057</v>
      </c>
      <c r="H29" s="636">
        <f t="shared" si="0"/>
        <v>9891</v>
      </c>
      <c r="I29" s="671">
        <f t="shared" si="1"/>
        <v>9619</v>
      </c>
    </row>
    <row r="30" spans="1:9">
      <c r="A30" s="479"/>
      <c r="B30" s="637" t="s">
        <v>37</v>
      </c>
      <c r="C30" s="501"/>
      <c r="D30" s="509">
        <f>5293+1683</f>
        <v>6976</v>
      </c>
      <c r="E30" s="509">
        <f>4683+1683</f>
        <v>6366</v>
      </c>
      <c r="F30" s="501">
        <f>3551+370+598+61+17+10+540+1688</f>
        <v>6835</v>
      </c>
      <c r="G30" s="501">
        <f>3571+570+598+54+10+31+493+1735</f>
        <v>7062</v>
      </c>
      <c r="H30" s="636">
        <f t="shared" si="0"/>
        <v>13811</v>
      </c>
      <c r="I30" s="671">
        <f t="shared" si="1"/>
        <v>13428</v>
      </c>
    </row>
    <row r="31" spans="1:9">
      <c r="A31" s="479"/>
      <c r="B31" s="637" t="s">
        <v>38</v>
      </c>
      <c r="C31" s="501"/>
      <c r="D31" s="509">
        <f>1354+224+1683</f>
        <v>3261</v>
      </c>
      <c r="E31" s="509">
        <f>944+224+1683-19</f>
        <v>2832</v>
      </c>
      <c r="F31" s="501">
        <f>797+214+544+655+9+3+83+299</f>
        <v>2604</v>
      </c>
      <c r="G31" s="501">
        <f>638+470+641+655+1+2+2+182</f>
        <v>2591</v>
      </c>
      <c r="H31" s="636">
        <f t="shared" si="0"/>
        <v>5865</v>
      </c>
      <c r="I31" s="671">
        <f t="shared" si="1"/>
        <v>5423</v>
      </c>
    </row>
    <row r="32" ht="15" spans="1:9">
      <c r="A32" s="479"/>
      <c r="B32" s="638" t="s">
        <v>39</v>
      </c>
      <c r="C32" s="639"/>
      <c r="D32" s="640">
        <f>354</f>
        <v>354</v>
      </c>
      <c r="E32" s="640">
        <f>423-4</f>
        <v>419</v>
      </c>
      <c r="F32" s="639">
        <f>887+469+654+19+1+133+441</f>
        <v>2604</v>
      </c>
      <c r="G32" s="639">
        <f>662+605+654+15+2+127+455</f>
        <v>2520</v>
      </c>
      <c r="H32" s="641">
        <f t="shared" si="0"/>
        <v>2958</v>
      </c>
      <c r="I32" s="672">
        <f t="shared" si="1"/>
        <v>2939</v>
      </c>
    </row>
    <row r="33" ht="19.5" customHeight="1" spans="1:9">
      <c r="A33" s="479"/>
      <c r="B33" s="642" t="s">
        <v>40</v>
      </c>
      <c r="C33" s="612"/>
      <c r="D33" s="643">
        <f t="shared" ref="D33:I33" si="2">SUM(D27:D32)</f>
        <v>18586</v>
      </c>
      <c r="E33" s="643">
        <f t="shared" si="2"/>
        <v>17081</v>
      </c>
      <c r="F33" s="643">
        <f t="shared" si="2"/>
        <v>16994</v>
      </c>
      <c r="G33" s="643">
        <f t="shared" si="2"/>
        <v>17296</v>
      </c>
      <c r="H33" s="643">
        <f t="shared" si="2"/>
        <v>35580</v>
      </c>
      <c r="I33" s="673">
        <f t="shared" si="2"/>
        <v>34377</v>
      </c>
    </row>
    <row r="34" spans="1:9">
      <c r="A34" s="479"/>
      <c r="B34" s="479"/>
      <c r="C34" s="479"/>
      <c r="D34" s="479"/>
      <c r="E34" s="479"/>
      <c r="F34" s="644"/>
      <c r="G34" s="644"/>
      <c r="H34" s="479"/>
      <c r="I34" s="479"/>
    </row>
    <row r="35" spans="1:9">
      <c r="A35" s="479" t="s">
        <v>41</v>
      </c>
      <c r="B35" s="479"/>
      <c r="C35" s="479"/>
      <c r="D35" s="479"/>
      <c r="E35" s="479"/>
      <c r="F35" s="480"/>
      <c r="G35" s="480"/>
      <c r="H35" s="479"/>
      <c r="I35" s="479"/>
    </row>
    <row r="36" spans="1:9">
      <c r="A36" s="479"/>
      <c r="B36" s="479" t="s">
        <v>42</v>
      </c>
      <c r="C36" s="479"/>
      <c r="D36" s="479"/>
      <c r="E36" s="479"/>
      <c r="F36" s="479"/>
      <c r="G36" s="479"/>
      <c r="H36" s="479"/>
      <c r="I36" s="479"/>
    </row>
    <row r="37" ht="25.5" spans="1:9">
      <c r="A37" s="479"/>
      <c r="B37" s="645"/>
      <c r="C37" s="646"/>
      <c r="D37" s="646"/>
      <c r="E37" s="647"/>
      <c r="F37" s="500" t="s">
        <v>43</v>
      </c>
      <c r="G37" s="500" t="s">
        <v>44</v>
      </c>
      <c r="H37" s="507" t="s">
        <v>45</v>
      </c>
      <c r="I37" s="507" t="s">
        <v>46</v>
      </c>
    </row>
    <row r="38" spans="1:10">
      <c r="A38" s="479"/>
      <c r="B38" s="648" t="s">
        <v>47</v>
      </c>
      <c r="C38" s="649"/>
      <c r="D38" s="649"/>
      <c r="E38" s="650"/>
      <c r="F38" s="651">
        <v>2</v>
      </c>
      <c r="G38" s="651">
        <v>1</v>
      </c>
      <c r="H38" s="651">
        <v>3</v>
      </c>
      <c r="I38" s="651">
        <v>3</v>
      </c>
      <c r="J38" s="674"/>
    </row>
    <row r="39" spans="1:10">
      <c r="A39" s="479"/>
      <c r="B39" s="648" t="s">
        <v>48</v>
      </c>
      <c r="C39" s="649"/>
      <c r="D39" s="649"/>
      <c r="E39" s="650"/>
      <c r="F39" s="651">
        <v>20</v>
      </c>
      <c r="G39" s="651">
        <v>0</v>
      </c>
      <c r="H39" s="651">
        <v>3</v>
      </c>
      <c r="I39" s="651">
        <v>10</v>
      </c>
      <c r="J39" s="674"/>
    </row>
    <row r="40" spans="1:10">
      <c r="A40" s="479"/>
      <c r="B40" s="648" t="s">
        <v>49</v>
      </c>
      <c r="C40" s="649"/>
      <c r="D40" s="649"/>
      <c r="E40" s="650"/>
      <c r="F40" s="651">
        <v>2</v>
      </c>
      <c r="G40" s="651">
        <v>0</v>
      </c>
      <c r="H40" s="651">
        <v>1</v>
      </c>
      <c r="I40" s="651">
        <v>2</v>
      </c>
      <c r="J40" s="674"/>
    </row>
    <row r="41" spans="1:10">
      <c r="A41" s="479"/>
      <c r="B41" s="648" t="s">
        <v>50</v>
      </c>
      <c r="C41" s="649"/>
      <c r="D41" s="649"/>
      <c r="E41" s="650"/>
      <c r="F41" s="651">
        <v>0</v>
      </c>
      <c r="G41" s="651">
        <v>0</v>
      </c>
      <c r="H41" s="651">
        <v>0</v>
      </c>
      <c r="I41" s="651">
        <v>0</v>
      </c>
      <c r="J41" s="674"/>
    </row>
    <row r="42" spans="1:10">
      <c r="A42" s="479"/>
      <c r="B42" s="652" t="s">
        <v>51</v>
      </c>
      <c r="C42" s="652"/>
      <c r="D42" s="652"/>
      <c r="E42" s="652"/>
      <c r="F42" s="653">
        <v>2</v>
      </c>
      <c r="G42" s="653">
        <v>0</v>
      </c>
      <c r="H42" s="653">
        <v>1</v>
      </c>
      <c r="I42" s="653">
        <v>2</v>
      </c>
      <c r="J42" s="674"/>
    </row>
    <row r="43" spans="1:9">
      <c r="A43" s="479"/>
      <c r="B43" s="479"/>
      <c r="C43" s="479"/>
      <c r="D43" s="479"/>
      <c r="E43" s="479"/>
      <c r="F43" s="479"/>
      <c r="G43" s="479"/>
      <c r="H43" s="479"/>
      <c r="I43" s="479"/>
    </row>
    <row r="44" spans="1:9">
      <c r="A44" s="479" t="s">
        <v>52</v>
      </c>
      <c r="B44" s="479"/>
      <c r="C44" s="479"/>
      <c r="D44" s="479"/>
      <c r="E44" s="479"/>
      <c r="F44" s="479"/>
      <c r="G44" s="479"/>
      <c r="H44" s="479"/>
      <c r="I44" s="479"/>
    </row>
    <row r="45" spans="1:9">
      <c r="A45" s="479"/>
      <c r="B45" s="479"/>
      <c r="C45" s="479"/>
      <c r="D45" s="479"/>
      <c r="E45" s="479"/>
      <c r="F45" s="479"/>
      <c r="G45" s="479"/>
      <c r="H45" s="479"/>
      <c r="I45" s="479"/>
    </row>
    <row r="46" spans="1:9">
      <c r="A46" s="479"/>
      <c r="B46" s="479" t="s">
        <v>53</v>
      </c>
      <c r="C46" s="479"/>
      <c r="D46" s="479"/>
      <c r="E46" s="479"/>
      <c r="F46" s="479"/>
      <c r="G46" s="479"/>
      <c r="H46" s="479"/>
      <c r="I46" s="479"/>
    </row>
    <row r="47" spans="1:9">
      <c r="A47" s="479"/>
      <c r="B47" s="479" t="s">
        <v>54</v>
      </c>
      <c r="C47" s="479"/>
      <c r="D47" s="479"/>
      <c r="E47" s="479"/>
      <c r="F47" s="479"/>
      <c r="G47" s="479"/>
      <c r="H47" s="479"/>
      <c r="I47" s="479"/>
    </row>
    <row r="48" spans="1:10">
      <c r="A48" s="479"/>
      <c r="B48" s="501" t="s">
        <v>55</v>
      </c>
      <c r="C48" s="501"/>
      <c r="D48" s="501"/>
      <c r="E48" s="509" t="s">
        <v>32</v>
      </c>
      <c r="F48" s="509"/>
      <c r="G48" s="654" t="s">
        <v>33</v>
      </c>
      <c r="H48" s="655"/>
      <c r="I48" s="675"/>
      <c r="J48" s="575"/>
    </row>
    <row r="49" ht="22.5" spans="1:10">
      <c r="A49" s="479"/>
      <c r="B49" s="501"/>
      <c r="C49" s="501"/>
      <c r="D49" s="501"/>
      <c r="E49" s="501" t="s">
        <v>56</v>
      </c>
      <c r="F49" s="656" t="s">
        <v>57</v>
      </c>
      <c r="G49" s="501" t="s">
        <v>56</v>
      </c>
      <c r="H49" s="656" t="s">
        <v>58</v>
      </c>
      <c r="I49" s="656" t="s">
        <v>57</v>
      </c>
      <c r="J49" s="575"/>
    </row>
    <row r="50" spans="1:10">
      <c r="A50" s="479"/>
      <c r="B50" s="501" t="s">
        <v>29</v>
      </c>
      <c r="C50" s="501"/>
      <c r="D50" s="501"/>
      <c r="E50" s="657">
        <v>4</v>
      </c>
      <c r="F50" s="657">
        <v>2</v>
      </c>
      <c r="G50" s="657">
        <v>15</v>
      </c>
      <c r="H50" s="657">
        <v>1</v>
      </c>
      <c r="I50" s="657">
        <v>7</v>
      </c>
      <c r="J50" s="575"/>
    </row>
    <row r="51" spans="1:10">
      <c r="A51" s="479"/>
      <c r="B51" s="501" t="s">
        <v>30</v>
      </c>
      <c r="C51" s="501"/>
      <c r="D51" s="501"/>
      <c r="E51" s="657">
        <v>0</v>
      </c>
      <c r="F51" s="657">
        <v>0</v>
      </c>
      <c r="G51" s="657">
        <v>0</v>
      </c>
      <c r="H51" s="657">
        <v>0</v>
      </c>
      <c r="I51" s="657">
        <v>0</v>
      </c>
      <c r="J51" s="575"/>
    </row>
    <row r="52" spans="1:9">
      <c r="A52" s="479"/>
      <c r="B52" s="479"/>
      <c r="C52" s="479"/>
      <c r="D52" s="479"/>
      <c r="E52" s="479"/>
      <c r="F52" s="479"/>
      <c r="G52" s="479"/>
      <c r="H52" s="479"/>
      <c r="I52" s="479"/>
    </row>
    <row r="53" spans="1:9">
      <c r="A53" s="479"/>
      <c r="B53" s="479" t="s">
        <v>59</v>
      </c>
      <c r="C53" s="479"/>
      <c r="D53" s="479"/>
      <c r="E53" s="479"/>
      <c r="F53" s="479"/>
      <c r="G53" s="479"/>
      <c r="H53" s="479"/>
      <c r="I53" s="479"/>
    </row>
    <row r="54" spans="1:10">
      <c r="A54" s="479"/>
      <c r="B54" s="501" t="s">
        <v>55</v>
      </c>
      <c r="C54" s="501"/>
      <c r="D54" s="501"/>
      <c r="E54" s="509" t="s">
        <v>32</v>
      </c>
      <c r="F54" s="509"/>
      <c r="G54" s="654" t="s">
        <v>33</v>
      </c>
      <c r="H54" s="655"/>
      <c r="I54" s="675"/>
      <c r="J54" s="575"/>
    </row>
    <row r="55" ht="22.5" spans="1:10">
      <c r="A55" s="479"/>
      <c r="B55" s="501"/>
      <c r="C55" s="501"/>
      <c r="D55" s="501"/>
      <c r="E55" s="501" t="s">
        <v>56</v>
      </c>
      <c r="F55" s="656" t="s">
        <v>57</v>
      </c>
      <c r="G55" s="501" t="s">
        <v>56</v>
      </c>
      <c r="H55" s="656" t="s">
        <v>58</v>
      </c>
      <c r="I55" s="656" t="s">
        <v>57</v>
      </c>
      <c r="J55" s="575"/>
    </row>
    <row r="56" spans="1:10">
      <c r="A56" s="479"/>
      <c r="B56" s="501" t="s">
        <v>29</v>
      </c>
      <c r="C56" s="501"/>
      <c r="D56" s="501"/>
      <c r="E56" s="657">
        <v>0</v>
      </c>
      <c r="F56" s="657">
        <v>1</v>
      </c>
      <c r="G56" s="657">
        <v>0</v>
      </c>
      <c r="H56" s="657">
        <v>0</v>
      </c>
      <c r="I56" s="657">
        <v>0</v>
      </c>
      <c r="J56" s="575"/>
    </row>
    <row r="57" spans="1:10">
      <c r="A57" s="479"/>
      <c r="B57" s="501" t="s">
        <v>30</v>
      </c>
      <c r="C57" s="501"/>
      <c r="D57" s="501"/>
      <c r="E57" s="657">
        <v>1</v>
      </c>
      <c r="F57" s="657">
        <v>2</v>
      </c>
      <c r="G57" s="657">
        <v>3</v>
      </c>
      <c r="H57" s="657">
        <v>5</v>
      </c>
      <c r="I57" s="657">
        <v>3</v>
      </c>
      <c r="J57" s="575"/>
    </row>
    <row r="58" spans="1:9">
      <c r="A58" s="479"/>
      <c r="B58" s="24"/>
      <c r="C58" s="24"/>
      <c r="D58" s="24"/>
      <c r="E58" s="24"/>
      <c r="F58" s="24"/>
      <c r="G58" s="24"/>
      <c r="H58" s="24"/>
      <c r="I58" s="24"/>
    </row>
    <row r="59" spans="1:9">
      <c r="A59" s="479"/>
      <c r="B59" s="479" t="s">
        <v>60</v>
      </c>
      <c r="C59" s="24"/>
      <c r="D59" s="24"/>
      <c r="E59" s="24"/>
      <c r="F59" s="24"/>
      <c r="G59" s="24"/>
      <c r="H59" s="24"/>
      <c r="I59" s="24"/>
    </row>
    <row r="60" spans="1:9">
      <c r="A60" s="479"/>
      <c r="B60" s="501" t="s">
        <v>55</v>
      </c>
      <c r="C60" s="501"/>
      <c r="D60" s="501"/>
      <c r="E60" s="509" t="s">
        <v>32</v>
      </c>
      <c r="F60" s="509"/>
      <c r="G60" s="654" t="s">
        <v>33</v>
      </c>
      <c r="H60" s="655"/>
      <c r="I60" s="675"/>
    </row>
    <row r="61" ht="20.25" customHeight="1" spans="1:9">
      <c r="A61" s="479"/>
      <c r="B61" s="501"/>
      <c r="C61" s="501"/>
      <c r="D61" s="501"/>
      <c r="E61" s="501" t="s">
        <v>56</v>
      </c>
      <c r="F61" s="656" t="s">
        <v>57</v>
      </c>
      <c r="G61" s="501" t="s">
        <v>56</v>
      </c>
      <c r="H61" s="656" t="s">
        <v>58</v>
      </c>
      <c r="I61" s="656" t="s">
        <v>57</v>
      </c>
    </row>
    <row r="62" spans="1:9">
      <c r="A62" s="479"/>
      <c r="B62" s="501" t="s">
        <v>29</v>
      </c>
      <c r="C62" s="501"/>
      <c r="D62" s="501"/>
      <c r="E62" s="657">
        <f>(E56+E50)</f>
        <v>4</v>
      </c>
      <c r="F62" s="657">
        <f>(F56+F50)</f>
        <v>3</v>
      </c>
      <c r="G62" s="657">
        <f>G56+G50</f>
        <v>15</v>
      </c>
      <c r="H62" s="657">
        <f>H56+H50</f>
        <v>1</v>
      </c>
      <c r="I62" s="657">
        <f>(I56+I50)</f>
        <v>7</v>
      </c>
    </row>
    <row r="63" spans="1:9">
      <c r="A63" s="479"/>
      <c r="B63" s="501" t="s">
        <v>30</v>
      </c>
      <c r="C63" s="501"/>
      <c r="D63" s="501"/>
      <c r="E63" s="657">
        <f>(E57+E51)</f>
        <v>1</v>
      </c>
      <c r="F63" s="657">
        <f>(F57+F51)</f>
        <v>2</v>
      </c>
      <c r="G63" s="657">
        <f>G57+G51</f>
        <v>3</v>
      </c>
      <c r="H63" s="657">
        <f>H57+H51</f>
        <v>5</v>
      </c>
      <c r="I63" s="657">
        <f>(I57+I51)</f>
        <v>3</v>
      </c>
    </row>
    <row r="64" spans="1:9">
      <c r="A64" s="479"/>
      <c r="B64" s="24"/>
      <c r="C64" s="24"/>
      <c r="D64" s="24"/>
      <c r="E64" s="24"/>
      <c r="F64" s="24"/>
      <c r="G64" s="24"/>
      <c r="H64" s="24"/>
      <c r="I64" s="24"/>
    </row>
    <row r="65" spans="1:9">
      <c r="A65" s="479"/>
      <c r="B65" s="479" t="s">
        <v>61</v>
      </c>
      <c r="C65" s="24"/>
      <c r="D65" s="24"/>
      <c r="E65" s="24"/>
      <c r="F65" s="24"/>
      <c r="G65" s="24"/>
      <c r="H65" s="24"/>
      <c r="I65" s="24"/>
    </row>
    <row r="66" spans="1:9">
      <c r="A66" s="479"/>
      <c r="B66" s="24" t="s">
        <v>62</v>
      </c>
      <c r="C66" s="24"/>
      <c r="D66" s="24"/>
      <c r="E66" s="24"/>
      <c r="F66" s="24"/>
      <c r="G66" s="24"/>
      <c r="H66" s="24"/>
      <c r="I66" s="24"/>
    </row>
    <row r="67" spans="1:9">
      <c r="A67" s="479"/>
      <c r="B67" s="501" t="s">
        <v>63</v>
      </c>
      <c r="C67" s="501"/>
      <c r="D67" s="501"/>
      <c r="E67" s="509" t="s">
        <v>64</v>
      </c>
      <c r="F67" s="509"/>
      <c r="G67" s="509" t="s">
        <v>65</v>
      </c>
      <c r="H67" s="509"/>
      <c r="I67" s="24"/>
    </row>
    <row r="68" ht="26.25" customHeight="1" spans="1:9">
      <c r="A68" s="479"/>
      <c r="B68" s="501"/>
      <c r="C68" s="501"/>
      <c r="D68" s="501"/>
      <c r="E68" s="676" t="s">
        <v>29</v>
      </c>
      <c r="F68" s="676" t="s">
        <v>30</v>
      </c>
      <c r="G68" s="676" t="s">
        <v>29</v>
      </c>
      <c r="H68" s="676" t="s">
        <v>30</v>
      </c>
      <c r="I68" s="24"/>
    </row>
    <row r="69" spans="1:9">
      <c r="A69" s="479"/>
      <c r="B69" s="501" t="s">
        <v>66</v>
      </c>
      <c r="C69" s="501"/>
      <c r="D69" s="501"/>
      <c r="E69" s="509">
        <v>8</v>
      </c>
      <c r="F69" s="509">
        <v>0</v>
      </c>
      <c r="G69" s="509">
        <v>0</v>
      </c>
      <c r="H69" s="509">
        <v>2</v>
      </c>
      <c r="I69" s="24"/>
    </row>
    <row r="70" spans="1:9">
      <c r="A70" s="479"/>
      <c r="B70" s="509" t="s">
        <v>67</v>
      </c>
      <c r="C70" s="509"/>
      <c r="D70" s="509"/>
      <c r="E70" s="509">
        <v>1</v>
      </c>
      <c r="F70" s="509">
        <v>0</v>
      </c>
      <c r="G70" s="509">
        <v>0</v>
      </c>
      <c r="H70" s="509">
        <v>1</v>
      </c>
      <c r="I70" s="24"/>
    </row>
    <row r="71" spans="1:9">
      <c r="A71" s="479"/>
      <c r="B71" s="509" t="s">
        <v>68</v>
      </c>
      <c r="C71" s="509"/>
      <c r="D71" s="509"/>
      <c r="E71" s="509">
        <v>0</v>
      </c>
      <c r="F71" s="509">
        <v>0</v>
      </c>
      <c r="G71" s="509">
        <v>0</v>
      </c>
      <c r="H71" s="509">
        <v>3</v>
      </c>
      <c r="I71" s="24"/>
    </row>
    <row r="72" spans="1:9">
      <c r="A72" s="479"/>
      <c r="B72" s="509" t="s">
        <v>69</v>
      </c>
      <c r="C72" s="509"/>
      <c r="D72" s="509"/>
      <c r="E72" s="509">
        <v>0</v>
      </c>
      <c r="F72" s="509">
        <v>0</v>
      </c>
      <c r="G72" s="509">
        <v>0</v>
      </c>
      <c r="H72" s="509">
        <v>1</v>
      </c>
      <c r="I72" s="24"/>
    </row>
    <row r="73" spans="1:9">
      <c r="A73" s="479"/>
      <c r="B73" s="511" t="s">
        <v>70</v>
      </c>
      <c r="C73" s="511"/>
      <c r="D73" s="511"/>
      <c r="E73" s="509">
        <v>1</v>
      </c>
      <c r="F73" s="509">
        <v>0</v>
      </c>
      <c r="G73" s="509">
        <v>0</v>
      </c>
      <c r="H73" s="509">
        <v>0</v>
      </c>
      <c r="I73" s="24"/>
    </row>
    <row r="74" spans="1:9">
      <c r="A74" s="479"/>
      <c r="B74" s="509" t="s">
        <v>71</v>
      </c>
      <c r="C74" s="509"/>
      <c r="D74" s="509"/>
      <c r="E74" s="509">
        <v>2</v>
      </c>
      <c r="F74" s="509">
        <v>0</v>
      </c>
      <c r="G74" s="509">
        <v>0</v>
      </c>
      <c r="H74" s="509">
        <v>0</v>
      </c>
      <c r="I74" s="24"/>
    </row>
    <row r="75" spans="1:9">
      <c r="A75" s="479"/>
      <c r="B75" s="511" t="s">
        <v>72</v>
      </c>
      <c r="C75" s="511"/>
      <c r="D75" s="511"/>
      <c r="E75" s="509">
        <v>2</v>
      </c>
      <c r="F75" s="509">
        <v>0</v>
      </c>
      <c r="G75" s="509">
        <v>0</v>
      </c>
      <c r="H75" s="509">
        <v>1</v>
      </c>
      <c r="I75" s="24"/>
    </row>
    <row r="76" spans="1:9">
      <c r="A76" s="479"/>
      <c r="B76" s="511" t="s">
        <v>73</v>
      </c>
      <c r="C76" s="511"/>
      <c r="D76" s="511"/>
      <c r="E76" s="509">
        <v>2</v>
      </c>
      <c r="F76" s="509">
        <v>0</v>
      </c>
      <c r="G76" s="509">
        <v>0</v>
      </c>
      <c r="H76" s="509">
        <v>1</v>
      </c>
      <c r="I76" s="24"/>
    </row>
    <row r="77" customHeight="1" spans="1:9">
      <c r="A77" s="479"/>
      <c r="B77" s="511" t="s">
        <v>74</v>
      </c>
      <c r="C77" s="511"/>
      <c r="D77" s="511"/>
      <c r="E77" s="509">
        <v>1</v>
      </c>
      <c r="F77" s="509">
        <v>0</v>
      </c>
      <c r="G77" s="509">
        <v>0</v>
      </c>
      <c r="H77" s="509">
        <v>0</v>
      </c>
      <c r="I77" s="24"/>
    </row>
    <row r="78" customHeight="1" spans="1:9">
      <c r="A78" s="479"/>
      <c r="B78" s="511" t="s">
        <v>75</v>
      </c>
      <c r="C78" s="511"/>
      <c r="D78" s="511"/>
      <c r="E78" s="509">
        <v>1</v>
      </c>
      <c r="F78" s="509">
        <v>0</v>
      </c>
      <c r="G78" s="509">
        <v>0</v>
      </c>
      <c r="H78" s="509">
        <v>0</v>
      </c>
      <c r="I78" s="24"/>
    </row>
    <row r="79" spans="1:9">
      <c r="A79" s="479"/>
      <c r="B79" s="511" t="s">
        <v>76</v>
      </c>
      <c r="C79" s="511"/>
      <c r="D79" s="511"/>
      <c r="E79" s="509">
        <v>1</v>
      </c>
      <c r="F79" s="509">
        <v>0</v>
      </c>
      <c r="G79" s="509">
        <v>0</v>
      </c>
      <c r="H79" s="509">
        <v>0</v>
      </c>
      <c r="I79" s="24"/>
    </row>
    <row r="80" spans="1:9">
      <c r="A80" s="479"/>
      <c r="B80" s="509" t="s">
        <v>77</v>
      </c>
      <c r="C80" s="509"/>
      <c r="D80" s="509"/>
      <c r="E80" s="509">
        <v>1</v>
      </c>
      <c r="F80" s="509">
        <v>0</v>
      </c>
      <c r="G80" s="509">
        <v>0</v>
      </c>
      <c r="H80" s="509">
        <v>0</v>
      </c>
      <c r="I80" s="24"/>
    </row>
    <row r="81" spans="1:9">
      <c r="A81" s="479"/>
      <c r="B81" s="677" t="s">
        <v>78</v>
      </c>
      <c r="C81" s="678"/>
      <c r="D81" s="679"/>
      <c r="E81" s="679">
        <f>SUM(E69:E80)</f>
        <v>20</v>
      </c>
      <c r="F81" s="679">
        <f>SUM(F69:F80)</f>
        <v>0</v>
      </c>
      <c r="G81" s="679">
        <f t="shared" ref="E81:H81" si="3">SUM(G69:G80)</f>
        <v>0</v>
      </c>
      <c r="H81" s="679">
        <f t="shared" si="3"/>
        <v>9</v>
      </c>
      <c r="I81" s="24"/>
    </row>
    <row r="82" ht="21.75" customHeight="1" spans="1:9">
      <c r="A82" s="479"/>
      <c r="B82" s="490" t="s">
        <v>79</v>
      </c>
      <c r="C82" s="24"/>
      <c r="D82" s="24"/>
      <c r="E82" s="24"/>
      <c r="F82" s="24"/>
      <c r="G82" s="24"/>
      <c r="H82" s="24"/>
      <c r="I82" s="24"/>
    </row>
    <row r="83" spans="1:9">
      <c r="A83" s="479"/>
      <c r="B83" s="501" t="s">
        <v>63</v>
      </c>
      <c r="C83" s="501"/>
      <c r="D83" s="501"/>
      <c r="E83" s="509" t="s">
        <v>64</v>
      </c>
      <c r="F83" s="509"/>
      <c r="G83" s="509" t="s">
        <v>65</v>
      </c>
      <c r="H83" s="509"/>
      <c r="I83" s="24"/>
    </row>
    <row r="84" ht="22.5" spans="1:9">
      <c r="A84" s="479"/>
      <c r="B84" s="501"/>
      <c r="C84" s="501"/>
      <c r="D84" s="501"/>
      <c r="E84" s="656" t="s">
        <v>29</v>
      </c>
      <c r="F84" s="680" t="s">
        <v>30</v>
      </c>
      <c r="G84" s="681" t="s">
        <v>29</v>
      </c>
      <c r="H84" s="680" t="s">
        <v>30</v>
      </c>
      <c r="I84" s="24"/>
    </row>
    <row r="85" spans="1:9">
      <c r="A85" s="479"/>
      <c r="B85" s="509" t="s">
        <v>80</v>
      </c>
      <c r="C85" s="509"/>
      <c r="D85" s="509"/>
      <c r="E85" s="509">
        <v>0</v>
      </c>
      <c r="F85" s="509">
        <v>0</v>
      </c>
      <c r="G85" s="509">
        <v>0</v>
      </c>
      <c r="H85" s="509">
        <v>3</v>
      </c>
      <c r="I85" s="24"/>
    </row>
    <row r="86" spans="1:9">
      <c r="A86" s="479"/>
      <c r="B86" s="509" t="s">
        <v>81</v>
      </c>
      <c r="C86" s="509"/>
      <c r="D86" s="509"/>
      <c r="E86" s="509">
        <v>1</v>
      </c>
      <c r="F86" s="509">
        <v>0</v>
      </c>
      <c r="G86" s="509">
        <v>1</v>
      </c>
      <c r="H86" s="509">
        <v>0</v>
      </c>
      <c r="I86" s="24"/>
    </row>
    <row r="87" spans="1:9">
      <c r="A87" s="479"/>
      <c r="B87" s="509" t="s">
        <v>82</v>
      </c>
      <c r="C87" s="509"/>
      <c r="D87" s="509"/>
      <c r="E87" s="509">
        <v>2</v>
      </c>
      <c r="F87" s="509">
        <v>0</v>
      </c>
      <c r="G87" s="509">
        <v>0</v>
      </c>
      <c r="H87" s="509">
        <v>0</v>
      </c>
      <c r="I87" s="24"/>
    </row>
    <row r="88" customHeight="1" spans="1:9">
      <c r="A88" s="479"/>
      <c r="B88" s="502" t="s">
        <v>83</v>
      </c>
      <c r="C88" s="510"/>
      <c r="D88" s="543"/>
      <c r="E88" s="509">
        <v>3</v>
      </c>
      <c r="F88" s="509">
        <v>0</v>
      </c>
      <c r="G88" s="509">
        <v>0</v>
      </c>
      <c r="H88" s="509">
        <v>1</v>
      </c>
      <c r="I88" s="24"/>
    </row>
    <row r="89" spans="1:9">
      <c r="A89" s="479"/>
      <c r="B89" s="502" t="s">
        <v>84</v>
      </c>
      <c r="C89" s="510"/>
      <c r="D89" s="543"/>
      <c r="E89" s="509">
        <v>0</v>
      </c>
      <c r="F89" s="509">
        <v>0</v>
      </c>
      <c r="G89" s="509">
        <v>0</v>
      </c>
      <c r="H89" s="509">
        <v>1</v>
      </c>
      <c r="I89" s="24"/>
    </row>
    <row r="90" customHeight="1" spans="1:9">
      <c r="A90" s="479"/>
      <c r="B90" s="512" t="s">
        <v>85</v>
      </c>
      <c r="C90" s="513"/>
      <c r="D90" s="544"/>
      <c r="E90" s="509">
        <v>1</v>
      </c>
      <c r="F90" s="509">
        <v>0</v>
      </c>
      <c r="G90" s="509">
        <v>0</v>
      </c>
      <c r="H90" s="509">
        <v>0</v>
      </c>
      <c r="I90" s="24"/>
    </row>
    <row r="91" spans="1:9">
      <c r="A91" s="479"/>
      <c r="B91" s="502" t="s">
        <v>86</v>
      </c>
      <c r="C91" s="510"/>
      <c r="D91" s="543"/>
      <c r="E91" s="509">
        <v>1</v>
      </c>
      <c r="F91" s="509">
        <v>0</v>
      </c>
      <c r="G91" s="509">
        <v>0</v>
      </c>
      <c r="H91" s="509">
        <v>0</v>
      </c>
      <c r="I91" s="24"/>
    </row>
    <row r="92" spans="1:9">
      <c r="A92" s="479"/>
      <c r="B92" s="682" t="s">
        <v>77</v>
      </c>
      <c r="C92" s="683"/>
      <c r="D92" s="684"/>
      <c r="E92" s="509">
        <v>1</v>
      </c>
      <c r="F92" s="509">
        <v>0</v>
      </c>
      <c r="G92" s="509">
        <v>0</v>
      </c>
      <c r="H92" s="509">
        <v>0</v>
      </c>
      <c r="I92" s="24"/>
    </row>
    <row r="93" spans="1:9">
      <c r="A93" s="479"/>
      <c r="B93" s="519" t="s">
        <v>78</v>
      </c>
      <c r="C93" s="519"/>
      <c r="D93" s="519"/>
      <c r="E93" s="679">
        <f>SUM(E85:E92)</f>
        <v>9</v>
      </c>
      <c r="F93" s="679">
        <f t="shared" ref="E93:H93" si="4">SUM(F85:F92)</f>
        <v>0</v>
      </c>
      <c r="G93" s="679">
        <f t="shared" si="4"/>
        <v>1</v>
      </c>
      <c r="H93" s="679">
        <f t="shared" si="4"/>
        <v>5</v>
      </c>
      <c r="I93" s="24"/>
    </row>
    <row r="94" ht="19.5" customHeight="1" spans="1:9">
      <c r="A94" s="479"/>
      <c r="B94" s="506" t="s">
        <v>87</v>
      </c>
      <c r="C94" s="685"/>
      <c r="D94" s="685"/>
      <c r="E94" s="644"/>
      <c r="F94" s="644"/>
      <c r="G94" s="644"/>
      <c r="H94" s="644"/>
      <c r="I94" s="24"/>
    </row>
    <row r="95" spans="1:9">
      <c r="A95" s="479"/>
      <c r="B95" s="509" t="s">
        <v>88</v>
      </c>
      <c r="C95" s="509"/>
      <c r="D95" s="509"/>
      <c r="E95" s="501" t="s">
        <v>89</v>
      </c>
      <c r="F95" s="501"/>
      <c r="G95" s="501" t="s">
        <v>90</v>
      </c>
      <c r="H95" s="501"/>
      <c r="I95" s="509" t="s">
        <v>91</v>
      </c>
    </row>
    <row r="96" spans="1:9">
      <c r="A96" s="479"/>
      <c r="B96" s="501" t="s">
        <v>64</v>
      </c>
      <c r="C96" s="501"/>
      <c r="D96" s="501"/>
      <c r="E96" s="686">
        <v>4</v>
      </c>
      <c r="F96" s="686"/>
      <c r="G96" s="686">
        <v>5</v>
      </c>
      <c r="H96" s="686"/>
      <c r="I96" s="509">
        <v>5</v>
      </c>
    </row>
    <row r="97" spans="1:9">
      <c r="A97" s="479"/>
      <c r="B97" s="501" t="s">
        <v>92</v>
      </c>
      <c r="C97" s="501"/>
      <c r="D97" s="501"/>
      <c r="E97" s="686">
        <v>1</v>
      </c>
      <c r="F97" s="686"/>
      <c r="G97" s="686">
        <v>3</v>
      </c>
      <c r="H97" s="686"/>
      <c r="I97" s="509">
        <v>2</v>
      </c>
    </row>
    <row r="98" spans="1:9">
      <c r="A98" s="479"/>
      <c r="B98" s="687"/>
      <c r="C98" s="687"/>
      <c r="D98" s="687"/>
      <c r="E98" s="644"/>
      <c r="F98" s="644"/>
      <c r="G98" s="644"/>
      <c r="H98" s="644"/>
      <c r="I98" s="689"/>
    </row>
    <row r="99" spans="1:9">
      <c r="A99" s="479" t="s">
        <v>93</v>
      </c>
      <c r="B99" s="24"/>
      <c r="C99" s="24"/>
      <c r="D99" s="24"/>
      <c r="E99" s="24"/>
      <c r="F99" s="24"/>
      <c r="G99" s="24"/>
      <c r="H99" s="24"/>
      <c r="I99" s="24"/>
    </row>
    <row r="100" spans="1:9">
      <c r="A100" s="479"/>
      <c r="B100" s="501" t="s">
        <v>88</v>
      </c>
      <c r="C100" s="501"/>
      <c r="D100" s="509" t="s">
        <v>56</v>
      </c>
      <c r="E100" s="509"/>
      <c r="F100" s="509" t="s">
        <v>57</v>
      </c>
      <c r="G100" s="509"/>
      <c r="H100" s="509" t="s">
        <v>40</v>
      </c>
      <c r="I100" s="509"/>
    </row>
    <row r="101" spans="1:9">
      <c r="A101" s="479"/>
      <c r="B101" s="501"/>
      <c r="C101" s="501"/>
      <c r="D101" s="501" t="s">
        <v>94</v>
      </c>
      <c r="E101" s="501" t="s">
        <v>95</v>
      </c>
      <c r="F101" s="501" t="s">
        <v>94</v>
      </c>
      <c r="G101" s="501" t="s">
        <v>95</v>
      </c>
      <c r="H101" s="501" t="s">
        <v>94</v>
      </c>
      <c r="I101" s="501" t="s">
        <v>95</v>
      </c>
    </row>
    <row r="102" spans="1:9">
      <c r="A102" s="479"/>
      <c r="B102" s="501" t="s">
        <v>96</v>
      </c>
      <c r="C102" s="501"/>
      <c r="D102" s="509">
        <v>20</v>
      </c>
      <c r="E102" s="688">
        <v>257097</v>
      </c>
      <c r="F102" s="509">
        <v>9</v>
      </c>
      <c r="G102" s="688">
        <v>87555</v>
      </c>
      <c r="H102" s="509">
        <f>F102+D102</f>
        <v>29</v>
      </c>
      <c r="I102" s="702">
        <f>G102+E102</f>
        <v>344652</v>
      </c>
    </row>
    <row r="103" spans="1:9">
      <c r="A103" s="479"/>
      <c r="B103" s="501" t="s">
        <v>97</v>
      </c>
      <c r="C103" s="501"/>
      <c r="D103" s="509">
        <v>9</v>
      </c>
      <c r="E103" s="688">
        <v>164509</v>
      </c>
      <c r="F103" s="509">
        <v>6</v>
      </c>
      <c r="G103" s="688">
        <v>112227</v>
      </c>
      <c r="H103" s="509">
        <f>F103+D103</f>
        <v>15</v>
      </c>
      <c r="I103" s="702">
        <f>G103+E103</f>
        <v>276736</v>
      </c>
    </row>
    <row r="104" spans="1:9">
      <c r="A104" s="479"/>
      <c r="B104" s="24"/>
      <c r="C104" s="24"/>
      <c r="D104" s="689"/>
      <c r="E104" s="24"/>
      <c r="F104" s="24"/>
      <c r="G104" s="24"/>
      <c r="H104" s="690"/>
      <c r="I104" s="690"/>
    </row>
    <row r="105" spans="1:9">
      <c r="A105" s="479" t="s">
        <v>98</v>
      </c>
      <c r="B105" s="24"/>
      <c r="C105" s="24"/>
      <c r="D105" s="24"/>
      <c r="E105" s="24"/>
      <c r="F105" s="24"/>
      <c r="G105" s="24"/>
      <c r="H105" s="690"/>
      <c r="I105" s="690"/>
    </row>
    <row r="106" spans="1:9">
      <c r="A106" s="479"/>
      <c r="B106" s="691" t="s">
        <v>88</v>
      </c>
      <c r="C106" s="692"/>
      <c r="D106" s="656" t="s">
        <v>99</v>
      </c>
      <c r="E106" s="656" t="s">
        <v>100</v>
      </c>
      <c r="F106" s="656"/>
      <c r="G106" s="693" t="s">
        <v>101</v>
      </c>
      <c r="H106" s="694" t="s">
        <v>102</v>
      </c>
      <c r="I106" s="703"/>
    </row>
    <row r="107" spans="1:9">
      <c r="A107" s="479"/>
      <c r="B107" s="695" t="s">
        <v>96</v>
      </c>
      <c r="C107" s="696"/>
      <c r="D107" s="509">
        <v>29</v>
      </c>
      <c r="E107" s="697">
        <v>344652</v>
      </c>
      <c r="F107" s="697"/>
      <c r="G107" s="509">
        <v>29</v>
      </c>
      <c r="H107" s="698" t="s">
        <v>103</v>
      </c>
      <c r="I107" s="698"/>
    </row>
    <row r="108" spans="1:9">
      <c r="A108" s="479"/>
      <c r="B108" s="695" t="s">
        <v>97</v>
      </c>
      <c r="C108" s="696"/>
      <c r="D108" s="509">
        <v>15</v>
      </c>
      <c r="E108" s="697">
        <v>276736</v>
      </c>
      <c r="F108" s="697"/>
      <c r="G108" s="509">
        <v>15</v>
      </c>
      <c r="H108" s="698" t="s">
        <v>103</v>
      </c>
      <c r="I108" s="698"/>
    </row>
    <row r="109" spans="1:9">
      <c r="A109" s="575"/>
      <c r="B109" s="24"/>
      <c r="C109" s="24"/>
      <c r="D109" s="24"/>
      <c r="E109" s="24"/>
      <c r="F109" s="24"/>
      <c r="G109" s="24"/>
      <c r="H109" s="24"/>
      <c r="I109" s="24"/>
    </row>
    <row r="110" spans="1:9">
      <c r="A110" s="575"/>
      <c r="B110" s="699"/>
      <c r="C110" s="699"/>
      <c r="D110" s="699"/>
      <c r="E110" s="699"/>
      <c r="F110" s="699"/>
      <c r="G110" s="699"/>
      <c r="H110" s="699"/>
      <c r="I110" s="699"/>
    </row>
    <row r="111" spans="1:9">
      <c r="A111" s="575"/>
      <c r="B111" s="24"/>
      <c r="C111" s="24"/>
      <c r="D111" s="24"/>
      <c r="E111" s="24"/>
      <c r="F111" s="24"/>
      <c r="G111" s="24"/>
      <c r="H111" s="699"/>
      <c r="I111" s="699"/>
    </row>
    <row r="112" spans="1:9">
      <c r="A112" s="479" t="s">
        <v>104</v>
      </c>
      <c r="B112" s="700"/>
      <c r="C112" s="24"/>
      <c r="D112" s="24"/>
      <c r="E112" s="24"/>
      <c r="F112" s="24"/>
      <c r="G112" s="24"/>
      <c r="H112" s="699"/>
      <c r="I112" s="699"/>
    </row>
    <row r="113" spans="1:9">
      <c r="A113" s="575"/>
      <c r="B113" s="24"/>
      <c r="C113" s="24"/>
      <c r="D113" s="24"/>
      <c r="E113" s="24"/>
      <c r="F113" s="24"/>
      <c r="G113" s="24"/>
      <c r="H113" s="699"/>
      <c r="I113" s="699"/>
    </row>
    <row r="114" spans="1:9">
      <c r="A114" s="575"/>
      <c r="B114" s="687" t="s">
        <v>105</v>
      </c>
      <c r="C114" s="687"/>
      <c r="D114" s="687"/>
      <c r="E114" s="687"/>
      <c r="F114" s="687"/>
      <c r="G114" s="687"/>
      <c r="H114" s="699"/>
      <c r="I114" s="699"/>
    </row>
    <row r="115" spans="1:9">
      <c r="A115" s="575"/>
      <c r="B115" s="687" t="s">
        <v>106</v>
      </c>
      <c r="C115" s="687"/>
      <c r="D115" s="687"/>
      <c r="E115" s="687"/>
      <c r="F115" s="687"/>
      <c r="G115" s="687"/>
      <c r="H115" s="699"/>
      <c r="I115" s="699"/>
    </row>
    <row r="116" spans="1:9">
      <c r="A116" s="575"/>
      <c r="B116" s="701" t="s">
        <v>107</v>
      </c>
      <c r="C116" s="701"/>
      <c r="D116" s="701"/>
      <c r="E116" s="701"/>
      <c r="F116" s="701"/>
      <c r="G116" s="701"/>
      <c r="H116" s="699"/>
      <c r="I116" s="699"/>
    </row>
    <row r="117" customHeight="1" spans="1:9">
      <c r="A117" s="575"/>
      <c r="B117" s="704" t="s">
        <v>108</v>
      </c>
      <c r="C117" s="687"/>
      <c r="D117" s="687"/>
      <c r="E117" s="687"/>
      <c r="F117" s="687"/>
      <c r="G117" s="687"/>
      <c r="H117" s="699"/>
      <c r="I117" s="699"/>
    </row>
    <row r="118" spans="1:9">
      <c r="A118" s="575"/>
      <c r="B118" s="704" t="s">
        <v>109</v>
      </c>
      <c r="C118" s="687"/>
      <c r="D118" s="687"/>
      <c r="E118" s="687"/>
      <c r="F118" s="687"/>
      <c r="G118" s="687"/>
      <c r="H118" s="699"/>
      <c r="I118" s="699"/>
    </row>
    <row r="119" spans="1:9">
      <c r="A119" s="699" t="s">
        <v>110</v>
      </c>
      <c r="B119" s="24"/>
      <c r="C119" s="24"/>
      <c r="D119" s="24"/>
      <c r="E119" s="24"/>
      <c r="F119" s="24" t="s">
        <v>111</v>
      </c>
      <c r="G119" s="24" t="s">
        <v>112</v>
      </c>
      <c r="H119" s="699"/>
      <c r="I119" s="699"/>
    </row>
    <row r="120" spans="1:9">
      <c r="A120" s="575"/>
      <c r="B120" s="24"/>
      <c r="C120" s="24"/>
      <c r="D120" s="24"/>
      <c r="E120" s="24"/>
      <c r="F120" s="24"/>
      <c r="G120" s="24"/>
      <c r="H120" s="699"/>
      <c r="I120" s="699"/>
    </row>
    <row r="121" spans="1:9">
      <c r="A121" s="575"/>
      <c r="B121" s="24" t="s">
        <v>113</v>
      </c>
      <c r="C121" s="24"/>
      <c r="D121" s="24"/>
      <c r="E121" s="24"/>
      <c r="F121" s="24" t="s">
        <v>114</v>
      </c>
      <c r="G121" s="24"/>
      <c r="H121" s="699"/>
      <c r="I121" s="699"/>
    </row>
    <row r="122" spans="1:9">
      <c r="A122" s="575"/>
      <c r="B122" s="24"/>
      <c r="C122" s="24"/>
      <c r="D122" s="24"/>
      <c r="E122" s="24"/>
      <c r="F122" s="24"/>
      <c r="G122" s="24"/>
      <c r="H122" s="699"/>
      <c r="I122" s="699"/>
    </row>
    <row r="123" spans="1:9">
      <c r="A123" s="575"/>
      <c r="B123" s="699"/>
      <c r="C123" s="699"/>
      <c r="D123" s="699"/>
      <c r="E123" s="699"/>
      <c r="F123" s="699"/>
      <c r="G123" s="699"/>
      <c r="H123" s="699"/>
      <c r="I123" s="699"/>
    </row>
    <row r="125" ht="18.75" customHeight="1"/>
    <row r="126" ht="20.25" customHeight="1"/>
    <row r="131" ht="22.5" customHeight="1"/>
    <row r="134" spans="1:9">
      <c r="A134" s="575"/>
      <c r="B134" s="699"/>
      <c r="C134" s="699"/>
      <c r="D134" s="699"/>
      <c r="E134" s="699"/>
      <c r="F134" s="699"/>
      <c r="G134" s="699"/>
      <c r="H134" s="699"/>
      <c r="I134" s="699"/>
    </row>
    <row r="135" spans="1:9">
      <c r="A135" s="575"/>
      <c r="B135" s="699"/>
      <c r="C135" s="699"/>
      <c r="D135" s="699"/>
      <c r="E135" s="699"/>
      <c r="F135" s="699"/>
      <c r="G135" s="699"/>
      <c r="H135" s="699"/>
      <c r="I135" s="699"/>
    </row>
    <row r="136" spans="1:9">
      <c r="A136" s="575"/>
      <c r="B136" s="699"/>
      <c r="C136" s="699"/>
      <c r="D136" s="699"/>
      <c r="E136" s="699"/>
      <c r="F136" s="699"/>
      <c r="G136" s="699"/>
      <c r="H136" s="699"/>
      <c r="I136" s="699"/>
    </row>
    <row r="137" spans="1:9">
      <c r="A137" s="575"/>
      <c r="B137" s="699"/>
      <c r="C137" s="699"/>
      <c r="D137" s="699"/>
      <c r="E137" s="699"/>
      <c r="F137" s="699"/>
      <c r="G137" s="699"/>
      <c r="H137" s="699"/>
      <c r="I137" s="699"/>
    </row>
    <row r="138" spans="1:9">
      <c r="A138" s="575"/>
      <c r="B138" s="699"/>
      <c r="C138" s="699"/>
      <c r="D138" s="699"/>
      <c r="E138" s="699"/>
      <c r="F138" s="699"/>
      <c r="G138" s="699"/>
      <c r="H138" s="699"/>
      <c r="I138" s="699"/>
    </row>
    <row r="139" spans="1:9">
      <c r="A139" s="575"/>
      <c r="B139" s="699"/>
      <c r="C139" s="699"/>
      <c r="D139" s="699"/>
      <c r="E139" s="699"/>
      <c r="F139" s="699"/>
      <c r="G139" s="699"/>
      <c r="H139" s="699"/>
      <c r="I139" s="699"/>
    </row>
    <row r="140" spans="1:9">
      <c r="A140" s="575"/>
      <c r="B140" s="699"/>
      <c r="C140" s="699"/>
      <c r="D140" s="699"/>
      <c r="E140" s="699"/>
      <c r="F140" s="699"/>
      <c r="G140" s="699"/>
      <c r="H140" s="699"/>
      <c r="I140" s="699"/>
    </row>
    <row r="141" spans="1:9">
      <c r="A141" s="575"/>
      <c r="B141" s="699"/>
      <c r="C141" s="699"/>
      <c r="D141" s="699"/>
      <c r="E141" s="699"/>
      <c r="F141" s="699"/>
      <c r="G141" s="699"/>
      <c r="H141" s="699"/>
      <c r="I141" s="699"/>
    </row>
    <row r="142" spans="1:9">
      <c r="A142" s="575"/>
      <c r="B142" s="699"/>
      <c r="C142" s="699"/>
      <c r="D142" s="699"/>
      <c r="E142" s="699"/>
      <c r="F142" s="699"/>
      <c r="G142" s="699"/>
      <c r="H142" s="699"/>
      <c r="I142" s="699"/>
    </row>
    <row r="143" spans="1:9">
      <c r="A143" s="575"/>
      <c r="B143" s="699"/>
      <c r="C143" s="699"/>
      <c r="D143" s="699"/>
      <c r="E143" s="699"/>
      <c r="F143" s="699"/>
      <c r="G143" s="699"/>
      <c r="H143" s="699"/>
      <c r="I143" s="699"/>
    </row>
    <row r="144" spans="1:9">
      <c r="A144" s="575"/>
      <c r="B144" s="699"/>
      <c r="C144" s="699"/>
      <c r="D144" s="699"/>
      <c r="E144" s="699"/>
      <c r="F144" s="699"/>
      <c r="G144" s="699"/>
      <c r="H144" s="699"/>
      <c r="I144" s="699"/>
    </row>
    <row r="145" spans="1:9">
      <c r="A145" s="575"/>
      <c r="B145" s="575"/>
      <c r="C145" s="575"/>
      <c r="D145" s="575"/>
      <c r="E145" s="575"/>
      <c r="F145" s="575"/>
      <c r="G145" s="575"/>
      <c r="H145" s="575"/>
      <c r="I145" s="575"/>
    </row>
    <row r="146" spans="1:9">
      <c r="A146" s="575"/>
      <c r="B146" s="575"/>
      <c r="C146" s="575"/>
      <c r="D146" s="575"/>
      <c r="E146" s="575"/>
      <c r="F146" s="575"/>
      <c r="G146" s="575"/>
      <c r="H146" s="575"/>
      <c r="I146" s="575"/>
    </row>
    <row r="147" spans="2:9">
      <c r="B147" s="575"/>
      <c r="C147" s="575"/>
      <c r="D147" s="575"/>
      <c r="E147" s="575"/>
      <c r="F147" s="575"/>
      <c r="G147" s="575"/>
      <c r="H147" s="575"/>
      <c r="I147" s="575"/>
    </row>
    <row r="148" spans="2:9">
      <c r="B148" s="575"/>
      <c r="C148" s="575"/>
      <c r="D148" s="575"/>
      <c r="E148" s="575"/>
      <c r="F148" s="575"/>
      <c r="G148" s="575"/>
      <c r="H148" s="575"/>
      <c r="I148" s="575"/>
    </row>
    <row r="149" spans="2:9">
      <c r="B149" s="575"/>
      <c r="C149" s="575"/>
      <c r="D149" s="575"/>
      <c r="E149" s="575"/>
      <c r="F149" s="575"/>
      <c r="G149" s="575"/>
      <c r="H149" s="575"/>
      <c r="I149" s="575"/>
    </row>
    <row r="150" spans="2:9">
      <c r="B150" s="575"/>
      <c r="C150" s="575"/>
      <c r="D150" s="575"/>
      <c r="E150" s="575"/>
      <c r="F150" s="575"/>
      <c r="G150" s="575"/>
      <c r="H150" s="575"/>
      <c r="I150" s="575"/>
    </row>
    <row r="151" spans="2:9">
      <c r="B151" s="575"/>
      <c r="C151" s="575"/>
      <c r="D151" s="575"/>
      <c r="E151" s="575"/>
      <c r="F151" s="575"/>
      <c r="G151" s="575"/>
      <c r="H151" s="575"/>
      <c r="I151" s="575"/>
    </row>
  </sheetData>
  <mergeCells count="121">
    <mergeCell ref="C1:H1"/>
    <mergeCell ref="C3:D3"/>
    <mergeCell ref="G3:I3"/>
    <mergeCell ref="A5:D5"/>
    <mergeCell ref="G5:I5"/>
    <mergeCell ref="A8:D8"/>
    <mergeCell ref="B13:E13"/>
    <mergeCell ref="F13:G13"/>
    <mergeCell ref="H13:I13"/>
    <mergeCell ref="B14:E14"/>
    <mergeCell ref="F14:G14"/>
    <mergeCell ref="H14:I14"/>
    <mergeCell ref="B17:E17"/>
    <mergeCell ref="F17:G17"/>
    <mergeCell ref="H17:I17"/>
    <mergeCell ref="B18:E18"/>
    <mergeCell ref="F18:G18"/>
    <mergeCell ref="H18:I18"/>
    <mergeCell ref="B19:E19"/>
    <mergeCell ref="F19:G19"/>
    <mergeCell ref="H19:I19"/>
    <mergeCell ref="B20:E20"/>
    <mergeCell ref="F20:G20"/>
    <mergeCell ref="H20:I20"/>
    <mergeCell ref="B21:E21"/>
    <mergeCell ref="F21:G21"/>
    <mergeCell ref="H21:I21"/>
    <mergeCell ref="B22:E22"/>
    <mergeCell ref="F22:G22"/>
    <mergeCell ref="H22:I22"/>
    <mergeCell ref="D25:E25"/>
    <mergeCell ref="F25:G25"/>
    <mergeCell ref="H25:I25"/>
    <mergeCell ref="B27:C27"/>
    <mergeCell ref="B28:C28"/>
    <mergeCell ref="B29:C29"/>
    <mergeCell ref="B30:C30"/>
    <mergeCell ref="B31:C31"/>
    <mergeCell ref="B32:C32"/>
    <mergeCell ref="B33:C33"/>
    <mergeCell ref="B37:E37"/>
    <mergeCell ref="B38:E38"/>
    <mergeCell ref="B39:E39"/>
    <mergeCell ref="B40:E40"/>
    <mergeCell ref="B41:E41"/>
    <mergeCell ref="B42:E42"/>
    <mergeCell ref="E48:F48"/>
    <mergeCell ref="G48:I48"/>
    <mergeCell ref="B50:D50"/>
    <mergeCell ref="B51:D51"/>
    <mergeCell ref="E54:F54"/>
    <mergeCell ref="G54:I54"/>
    <mergeCell ref="B56:D56"/>
    <mergeCell ref="B57:D57"/>
    <mergeCell ref="E60:F60"/>
    <mergeCell ref="G60:I60"/>
    <mergeCell ref="B62:D62"/>
    <mergeCell ref="B63:D63"/>
    <mergeCell ref="E67:F67"/>
    <mergeCell ref="G67:H67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E83:F83"/>
    <mergeCell ref="G83:H83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5:D95"/>
    <mergeCell ref="E95:F95"/>
    <mergeCell ref="G95:H95"/>
    <mergeCell ref="B96:D96"/>
    <mergeCell ref="E96:F96"/>
    <mergeCell ref="G96:H96"/>
    <mergeCell ref="B97:D97"/>
    <mergeCell ref="E97:F97"/>
    <mergeCell ref="G97:H97"/>
    <mergeCell ref="D100:E100"/>
    <mergeCell ref="F100:G100"/>
    <mergeCell ref="H100:I100"/>
    <mergeCell ref="B102:C102"/>
    <mergeCell ref="B103:C103"/>
    <mergeCell ref="E106:F106"/>
    <mergeCell ref="H106:I106"/>
    <mergeCell ref="B107:C107"/>
    <mergeCell ref="E107:F107"/>
    <mergeCell ref="H107:I107"/>
    <mergeCell ref="B108:C108"/>
    <mergeCell ref="E108:F108"/>
    <mergeCell ref="H108:I108"/>
    <mergeCell ref="B114:G114"/>
    <mergeCell ref="B115:G115"/>
    <mergeCell ref="B116:G116"/>
    <mergeCell ref="B117:G117"/>
    <mergeCell ref="B118:G118"/>
    <mergeCell ref="B15:E16"/>
    <mergeCell ref="F15:G16"/>
    <mergeCell ref="H15:I16"/>
    <mergeCell ref="B25:C26"/>
    <mergeCell ref="B67:D68"/>
    <mergeCell ref="B60:D61"/>
    <mergeCell ref="B48:D49"/>
    <mergeCell ref="B54:D55"/>
    <mergeCell ref="B83:D84"/>
    <mergeCell ref="B100:C101"/>
  </mergeCells>
  <dataValidations count="3">
    <dataValidation type="list" allowBlank="1" showInputMessage="1" showErrorMessage="1" sqref="C3:D3">
      <formula1>Sheet1!$A$2:$A$3</formula1>
    </dataValidation>
    <dataValidation type="list" allowBlank="1" showInputMessage="1" showErrorMessage="1" sqref="G3">
      <formula1>Sheet1!$B$2:$B$6</formula1>
    </dataValidation>
    <dataValidation type="list" allowBlank="1" showInputMessage="1" showErrorMessage="1" sqref="G5">
      <formula1>Sheet1!$D$2:$D$6</formula1>
    </dataValidation>
  </dataValidations>
  <pageMargins left="0.354166666666667" right="0.6" top="0.75" bottom="0.75" header="0.3" footer="0.3"/>
  <pageSetup paperSize="9" scale="72" orientation="portrait"/>
  <headerFooter>
    <oddHeader>&amp;C&amp;"Arial,Regular"&amp;14&amp;K03+032JUBILEE LIFE INSURANCE COMPANY LTD</oddHeader>
    <oddFooter>&amp;LNote: Private hospitals (if not specified otherwise) include both for-profit and NGO managed health facilities</oddFooter>
  </headerFooter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Q109"/>
  <sheetViews>
    <sheetView view="pageBreakPreview" zoomScaleNormal="100" topLeftCell="B50" workbookViewId="0">
      <selection activeCell="C70" sqref="C70:F70"/>
    </sheetView>
  </sheetViews>
  <sheetFormatPr defaultColWidth="9" defaultRowHeight="15"/>
  <cols>
    <col min="1" max="1" width="1.85714285714286" customWidth="1"/>
    <col min="2" max="2" width="7.42857142857143" customWidth="1"/>
    <col min="3" max="3" width="14.4285714285714" customWidth="1"/>
    <col min="4" max="4" width="13.2857142857143" customWidth="1"/>
    <col min="5" max="5" width="10.7142857142857" customWidth="1"/>
    <col min="6" max="6" width="15.4285714285714" customWidth="1"/>
    <col min="7" max="7" width="13.4285714285714" customWidth="1"/>
    <col min="8" max="8" width="17.1428571428571" customWidth="1"/>
    <col min="9" max="9" width="12.5714285714286" customWidth="1"/>
    <col min="10" max="10" width="12.2857142857143" customWidth="1"/>
    <col min="11" max="11" width="12.8571428571429" customWidth="1"/>
    <col min="12" max="12" width="9.57142857142857"/>
    <col min="13" max="13" width="10.8571428571429"/>
    <col min="14" max="14" width="21.1428571428571" customWidth="1"/>
    <col min="16" max="16" width="13.8571428571429" customWidth="1"/>
  </cols>
  <sheetData>
    <row r="1" ht="26.25" customHeight="1" spans="2:10">
      <c r="B1" s="473" t="s">
        <v>115</v>
      </c>
      <c r="C1" s="473"/>
      <c r="D1" s="473"/>
      <c r="E1" s="473"/>
      <c r="F1" s="473"/>
      <c r="G1" s="473"/>
      <c r="H1" s="473"/>
      <c r="I1" s="473"/>
      <c r="J1" s="473"/>
    </row>
    <row r="2" ht="14.25" customHeight="1" spans="2:10">
      <c r="B2" s="473"/>
      <c r="C2" s="473"/>
      <c r="D2" s="473"/>
      <c r="E2" s="473"/>
      <c r="F2" s="473"/>
      <c r="G2" s="473"/>
      <c r="H2" s="473"/>
      <c r="I2" s="473"/>
      <c r="J2" s="473"/>
    </row>
    <row r="3" ht="18" customHeight="1" spans="2:10">
      <c r="B3" s="128"/>
      <c r="C3" s="128"/>
      <c r="D3" s="474" t="s">
        <v>116</v>
      </c>
      <c r="E3" s="474"/>
      <c r="F3" s="474"/>
      <c r="G3" s="474"/>
      <c r="H3" s="474"/>
      <c r="I3" s="474"/>
      <c r="J3" s="128"/>
    </row>
    <row r="4" spans="2:10">
      <c r="B4" s="128"/>
      <c r="C4" s="128"/>
      <c r="D4" s="128"/>
      <c r="E4" s="128"/>
      <c r="F4" s="128"/>
      <c r="G4" s="128"/>
      <c r="H4" s="128"/>
      <c r="I4" s="128"/>
      <c r="J4" s="128"/>
    </row>
    <row r="5" ht="21.75" customHeight="1" spans="2:11">
      <c r="B5" s="475" t="s">
        <v>117</v>
      </c>
      <c r="C5" s="476"/>
      <c r="D5" s="476"/>
      <c r="E5" s="477" t="s">
        <v>118</v>
      </c>
      <c r="F5" s="478"/>
      <c r="G5" s="478"/>
      <c r="H5" s="478"/>
      <c r="I5" s="522"/>
      <c r="J5" s="490"/>
      <c r="K5" s="523"/>
    </row>
    <row r="6" spans="2:11">
      <c r="B6" s="479"/>
      <c r="C6" s="479"/>
      <c r="D6" s="479"/>
      <c r="E6" s="480"/>
      <c r="F6" s="480"/>
      <c r="G6" s="480"/>
      <c r="H6" s="480"/>
      <c r="I6" s="480"/>
      <c r="J6" s="479"/>
      <c r="K6" s="523"/>
    </row>
    <row r="7" ht="22.5" customHeight="1" spans="2:15">
      <c r="B7" s="481" t="s">
        <v>119</v>
      </c>
      <c r="C7" s="482"/>
      <c r="D7" s="482"/>
      <c r="E7" s="478"/>
      <c r="F7" s="478"/>
      <c r="G7" s="477" t="s">
        <v>120</v>
      </c>
      <c r="H7" s="478"/>
      <c r="I7" s="522"/>
      <c r="J7" s="479"/>
      <c r="K7" s="523"/>
      <c r="M7" s="16"/>
      <c r="N7" s="16"/>
      <c r="O7" s="16"/>
    </row>
    <row r="8" spans="2:15">
      <c r="B8" s="479"/>
      <c r="C8" s="479"/>
      <c r="D8" s="479"/>
      <c r="E8" s="479"/>
      <c r="F8" s="479"/>
      <c r="G8" s="479"/>
      <c r="H8" s="479"/>
      <c r="I8" s="479"/>
      <c r="J8" s="479"/>
      <c r="K8" s="523"/>
      <c r="M8" s="16"/>
      <c r="N8" s="16"/>
      <c r="O8" s="16"/>
    </row>
    <row r="9" ht="17.25" customHeight="1" spans="2:15">
      <c r="B9" s="481" t="s">
        <v>1</v>
      </c>
      <c r="C9" s="482"/>
      <c r="D9" s="482" t="s">
        <v>2</v>
      </c>
      <c r="E9" s="483"/>
      <c r="F9" s="479"/>
      <c r="G9" s="484" t="s">
        <v>121</v>
      </c>
      <c r="H9" s="478" t="s">
        <v>4</v>
      </c>
      <c r="I9" s="522"/>
      <c r="J9" s="490"/>
      <c r="K9" s="523"/>
      <c r="M9" s="16"/>
      <c r="N9" s="16"/>
      <c r="O9" s="16"/>
    </row>
    <row r="10" spans="2:15">
      <c r="B10" s="479"/>
      <c r="C10" s="479"/>
      <c r="D10" s="479"/>
      <c r="E10" s="479"/>
      <c r="F10" s="479"/>
      <c r="G10" s="479"/>
      <c r="H10" s="479"/>
      <c r="I10" s="479"/>
      <c r="J10" s="479"/>
      <c r="K10" s="523"/>
      <c r="M10" s="16"/>
      <c r="N10" s="16"/>
      <c r="O10" s="16"/>
    </row>
    <row r="11" ht="18" customHeight="1" spans="2:15">
      <c r="B11" s="484" t="s">
        <v>122</v>
      </c>
      <c r="C11" s="485"/>
      <c r="D11" s="485"/>
      <c r="E11" s="486"/>
      <c r="F11" s="479"/>
      <c r="G11" s="484" t="s">
        <v>123</v>
      </c>
      <c r="H11" s="482">
        <v>2021</v>
      </c>
      <c r="I11" s="483"/>
      <c r="J11" s="479"/>
      <c r="K11" s="523"/>
      <c r="M11" s="524"/>
      <c r="N11" s="524"/>
      <c r="O11" s="16"/>
    </row>
    <row r="12" spans="2:10">
      <c r="B12" s="128"/>
      <c r="C12" s="128"/>
      <c r="D12" s="128"/>
      <c r="E12" s="128"/>
      <c r="F12" s="128"/>
      <c r="G12" s="128"/>
      <c r="H12" s="128"/>
      <c r="I12" s="128"/>
      <c r="J12" s="128"/>
    </row>
    <row r="13" spans="2:10">
      <c r="B13" s="479" t="s">
        <v>7</v>
      </c>
      <c r="C13" s="479"/>
      <c r="D13" s="479" t="s">
        <v>124</v>
      </c>
      <c r="E13" s="479"/>
      <c r="F13" s="479"/>
      <c r="G13" s="479"/>
      <c r="H13" s="479"/>
      <c r="I13" s="479"/>
      <c r="J13" s="479"/>
    </row>
    <row r="14" spans="2:10">
      <c r="B14" s="479" t="s">
        <v>125</v>
      </c>
      <c r="C14" s="479" t="s">
        <v>112</v>
      </c>
      <c r="D14" s="479"/>
      <c r="E14" s="487" t="s">
        <v>126</v>
      </c>
      <c r="F14" s="487"/>
      <c r="G14" s="479"/>
      <c r="H14" s="479" t="s">
        <v>127</v>
      </c>
      <c r="I14" s="479"/>
      <c r="J14" s="479"/>
    </row>
    <row r="15" spans="2:10">
      <c r="B15" s="479"/>
      <c r="C15" s="479"/>
      <c r="D15" s="479"/>
      <c r="E15" s="479"/>
      <c r="F15" s="479"/>
      <c r="G15" s="479"/>
      <c r="H15" s="479"/>
      <c r="I15" s="479"/>
      <c r="J15" s="479"/>
    </row>
    <row r="16" ht="18.75" customHeight="1" spans="2:10">
      <c r="B16" s="479" t="s">
        <v>128</v>
      </c>
      <c r="C16" s="479"/>
      <c r="D16" s="488">
        <v>44504</v>
      </c>
      <c r="E16" s="479"/>
      <c r="F16" s="479"/>
      <c r="G16" s="479"/>
      <c r="H16" s="479"/>
      <c r="I16" s="479"/>
      <c r="J16" s="479"/>
    </row>
    <row r="17" spans="2:10">
      <c r="B17" s="489"/>
      <c r="C17" s="489"/>
      <c r="D17" s="489"/>
      <c r="E17" s="489"/>
      <c r="F17" s="489"/>
      <c r="G17" s="489"/>
      <c r="H17" s="489"/>
      <c r="I17" s="489"/>
      <c r="J17" s="489"/>
    </row>
    <row r="18" ht="15.75" spans="2:10">
      <c r="B18" s="479"/>
      <c r="C18" s="479"/>
      <c r="D18" s="479"/>
      <c r="E18" s="479"/>
      <c r="F18" s="479"/>
      <c r="G18" s="479"/>
      <c r="H18" s="479"/>
      <c r="I18" s="479"/>
      <c r="J18" s="479"/>
    </row>
    <row r="19" ht="17.25" customHeight="1" spans="2:15">
      <c r="B19" s="490" t="s">
        <v>129</v>
      </c>
      <c r="C19" s="490"/>
      <c r="D19" s="490"/>
      <c r="E19" s="490"/>
      <c r="F19" s="479"/>
      <c r="G19" s="479"/>
      <c r="H19" s="479"/>
      <c r="I19" s="479"/>
      <c r="J19" s="479"/>
      <c r="K19" s="472"/>
      <c r="L19" s="472"/>
      <c r="M19" s="472"/>
      <c r="N19" s="472"/>
      <c r="O19" s="472"/>
    </row>
    <row r="20" spans="2:16">
      <c r="B20" s="479"/>
      <c r="C20" s="491" t="s">
        <v>130</v>
      </c>
      <c r="D20" s="492"/>
      <c r="E20" s="492"/>
      <c r="F20" s="492"/>
      <c r="G20" s="493"/>
      <c r="H20" s="494">
        <v>406</v>
      </c>
      <c r="I20" s="525"/>
      <c r="J20" s="526"/>
      <c r="K20" s="527"/>
      <c r="L20" s="527"/>
      <c r="M20" s="527"/>
      <c r="N20" s="527"/>
      <c r="O20" s="527"/>
      <c r="P20" s="528"/>
    </row>
    <row r="21" spans="2:16">
      <c r="B21" s="479"/>
      <c r="C21" s="491" t="s">
        <v>131</v>
      </c>
      <c r="D21" s="492"/>
      <c r="E21" s="492"/>
      <c r="F21" s="492"/>
      <c r="G21" s="493"/>
      <c r="H21" s="484">
        <v>6450</v>
      </c>
      <c r="I21" s="486"/>
      <c r="J21" s="529"/>
      <c r="K21" s="527"/>
      <c r="L21" s="527"/>
      <c r="M21" s="527"/>
      <c r="N21" s="527"/>
      <c r="O21" s="527"/>
      <c r="P21" s="528"/>
    </row>
    <row r="22" spans="2:16">
      <c r="B22" s="479"/>
      <c r="C22" s="491" t="s">
        <v>132</v>
      </c>
      <c r="D22" s="492"/>
      <c r="E22" s="492"/>
      <c r="F22" s="492"/>
      <c r="G22" s="493"/>
      <c r="H22" s="484">
        <v>12586</v>
      </c>
      <c r="I22" s="486"/>
      <c r="J22" s="529"/>
      <c r="K22" s="527"/>
      <c r="L22" s="527"/>
      <c r="M22" s="527"/>
      <c r="N22" s="527"/>
      <c r="O22" s="527"/>
      <c r="P22" s="528"/>
    </row>
    <row r="23" spans="2:16">
      <c r="B23" s="479"/>
      <c r="C23" s="491" t="s">
        <v>133</v>
      </c>
      <c r="D23" s="492"/>
      <c r="E23" s="492"/>
      <c r="F23" s="492"/>
      <c r="G23" s="493"/>
      <c r="H23" s="495">
        <v>5780</v>
      </c>
      <c r="I23" s="530"/>
      <c r="J23" s="479"/>
      <c r="K23" s="531"/>
      <c r="L23" s="527"/>
      <c r="M23" s="527"/>
      <c r="N23" s="527"/>
      <c r="O23" s="527"/>
      <c r="P23" s="528"/>
    </row>
    <row r="24" spans="2:16">
      <c r="B24" s="479"/>
      <c r="C24" s="491" t="s">
        <v>134</v>
      </c>
      <c r="D24" s="492"/>
      <c r="E24" s="492"/>
      <c r="F24" s="492"/>
      <c r="G24" s="493"/>
      <c r="H24" s="496">
        <f>H23/H21*100</f>
        <v>89.6124031007752</v>
      </c>
      <c r="I24" s="532"/>
      <c r="J24" s="479"/>
      <c r="K24" s="527"/>
      <c r="L24" s="527"/>
      <c r="M24" s="527"/>
      <c r="N24" s="527"/>
      <c r="O24" s="527"/>
      <c r="P24" s="528"/>
    </row>
    <row r="25" spans="2:16">
      <c r="B25" s="479"/>
      <c r="C25" s="491" t="s">
        <v>135</v>
      </c>
      <c r="D25" s="492"/>
      <c r="E25" s="492"/>
      <c r="F25" s="492"/>
      <c r="G25" s="493"/>
      <c r="H25" s="497">
        <v>44</v>
      </c>
      <c r="I25" s="533"/>
      <c r="J25" s="479"/>
      <c r="K25" s="527"/>
      <c r="L25" s="527"/>
      <c r="M25" s="527"/>
      <c r="N25" s="527"/>
      <c r="O25" s="527"/>
      <c r="P25" s="528"/>
    </row>
    <row r="26" spans="2:16">
      <c r="B26" s="479"/>
      <c r="C26" s="491" t="s">
        <v>136</v>
      </c>
      <c r="D26" s="492"/>
      <c r="E26" s="492"/>
      <c r="F26" s="492"/>
      <c r="G26" s="493"/>
      <c r="H26" s="498">
        <v>162</v>
      </c>
      <c r="I26" s="534"/>
      <c r="J26" s="479"/>
      <c r="K26" s="535"/>
      <c r="L26" s="536"/>
      <c r="M26" s="536"/>
      <c r="N26" s="527"/>
      <c r="O26" s="527"/>
      <c r="P26" s="528"/>
    </row>
    <row r="27" spans="2:16">
      <c r="B27" s="479"/>
      <c r="C27" s="491" t="s">
        <v>137</v>
      </c>
      <c r="D27" s="492"/>
      <c r="E27" s="492"/>
      <c r="F27" s="492"/>
      <c r="G27" s="493"/>
      <c r="H27" s="499">
        <f>H26/H25</f>
        <v>3.68181818181818</v>
      </c>
      <c r="I27" s="537"/>
      <c r="J27" s="538"/>
      <c r="K27" s="539"/>
      <c r="L27" s="539"/>
      <c r="M27" s="539"/>
      <c r="N27" s="539"/>
      <c r="O27" s="539"/>
      <c r="P27" s="540"/>
    </row>
    <row r="28" spans="2:10">
      <c r="B28" s="479"/>
      <c r="C28" s="479"/>
      <c r="D28" s="479"/>
      <c r="E28" s="479"/>
      <c r="F28" s="479"/>
      <c r="G28" s="479"/>
      <c r="H28" s="479"/>
      <c r="I28" s="479"/>
      <c r="J28" s="479"/>
    </row>
    <row r="29" ht="21.75" customHeight="1" spans="2:10">
      <c r="B29" s="490" t="s">
        <v>138</v>
      </c>
      <c r="C29" s="479"/>
      <c r="D29" s="479"/>
      <c r="E29" s="479"/>
      <c r="F29" s="479"/>
      <c r="G29" s="479"/>
      <c r="H29" s="479"/>
      <c r="I29" s="479"/>
      <c r="J29" s="479"/>
    </row>
    <row r="30" spans="2:10">
      <c r="B30" s="479"/>
      <c r="C30" s="500" t="s">
        <v>28</v>
      </c>
      <c r="D30" s="477"/>
      <c r="E30" s="500" t="s">
        <v>139</v>
      </c>
      <c r="F30" s="500"/>
      <c r="G30" s="500" t="s">
        <v>140</v>
      </c>
      <c r="H30" s="500"/>
      <c r="I30" s="500" t="s">
        <v>40</v>
      </c>
      <c r="J30" s="500"/>
    </row>
    <row r="31" spans="2:10">
      <c r="B31" s="479"/>
      <c r="C31" s="500"/>
      <c r="D31" s="477"/>
      <c r="E31" s="500" t="s">
        <v>32</v>
      </c>
      <c r="F31" s="500" t="s">
        <v>33</v>
      </c>
      <c r="G31" s="500" t="s">
        <v>32</v>
      </c>
      <c r="H31" s="500" t="s">
        <v>33</v>
      </c>
      <c r="I31" s="500" t="s">
        <v>32</v>
      </c>
      <c r="J31" s="500" t="s">
        <v>33</v>
      </c>
    </row>
    <row r="32" spans="2:11">
      <c r="B32" s="479"/>
      <c r="C32" s="501" t="s">
        <v>141</v>
      </c>
      <c r="D32" s="502"/>
      <c r="E32" s="503">
        <v>0</v>
      </c>
      <c r="F32" s="503">
        <v>0</v>
      </c>
      <c r="G32" s="503">
        <v>1</v>
      </c>
      <c r="H32" s="503">
        <v>0</v>
      </c>
      <c r="I32" s="503">
        <f t="shared" ref="I32:I37" si="0">G32+E32</f>
        <v>1</v>
      </c>
      <c r="J32" s="503">
        <f t="shared" ref="J32:J38" si="1">H32+F32</f>
        <v>0</v>
      </c>
      <c r="K32" s="541"/>
    </row>
    <row r="33" spans="2:11">
      <c r="B33" s="479"/>
      <c r="C33" s="501" t="s">
        <v>35</v>
      </c>
      <c r="D33" s="502"/>
      <c r="E33" s="503">
        <v>0</v>
      </c>
      <c r="F33" s="503">
        <v>0</v>
      </c>
      <c r="G33" s="503">
        <v>1</v>
      </c>
      <c r="H33" s="503">
        <v>1</v>
      </c>
      <c r="I33" s="503">
        <f t="shared" si="0"/>
        <v>1</v>
      </c>
      <c r="J33" s="503">
        <f t="shared" si="1"/>
        <v>1</v>
      </c>
      <c r="K33" s="541"/>
    </row>
    <row r="34" spans="2:11">
      <c r="B34" s="479"/>
      <c r="C34" s="501" t="s">
        <v>36</v>
      </c>
      <c r="D34" s="502"/>
      <c r="E34" s="503">
        <v>1</v>
      </c>
      <c r="F34" s="503">
        <v>4</v>
      </c>
      <c r="G34" s="503">
        <v>0</v>
      </c>
      <c r="H34" s="503">
        <v>1</v>
      </c>
      <c r="I34" s="503">
        <f t="shared" si="0"/>
        <v>1</v>
      </c>
      <c r="J34" s="503">
        <f t="shared" si="1"/>
        <v>5</v>
      </c>
      <c r="K34" s="541"/>
    </row>
    <row r="35" spans="2:11">
      <c r="B35" s="479"/>
      <c r="C35" s="501" t="s">
        <v>142</v>
      </c>
      <c r="D35" s="502"/>
      <c r="E35" s="503">
        <v>2</v>
      </c>
      <c r="F35" s="503">
        <v>16</v>
      </c>
      <c r="G35" s="503">
        <v>2</v>
      </c>
      <c r="H35" s="503">
        <v>5</v>
      </c>
      <c r="I35" s="503">
        <f t="shared" si="0"/>
        <v>4</v>
      </c>
      <c r="J35" s="503">
        <f t="shared" si="1"/>
        <v>21</v>
      </c>
      <c r="K35" s="541"/>
    </row>
    <row r="36" spans="2:11">
      <c r="B36" s="479"/>
      <c r="C36" s="501" t="s">
        <v>38</v>
      </c>
      <c r="D36" s="502"/>
      <c r="E36" s="503">
        <v>1</v>
      </c>
      <c r="F36" s="503">
        <v>2</v>
      </c>
      <c r="G36" s="503">
        <v>0</v>
      </c>
      <c r="H36" s="503">
        <v>1</v>
      </c>
      <c r="I36" s="503">
        <f t="shared" si="0"/>
        <v>1</v>
      </c>
      <c r="J36" s="503">
        <f t="shared" si="1"/>
        <v>3</v>
      </c>
      <c r="K36" s="541"/>
    </row>
    <row r="37" spans="2:11">
      <c r="B37" s="479"/>
      <c r="C37" s="501" t="s">
        <v>39</v>
      </c>
      <c r="D37" s="502"/>
      <c r="E37" s="503">
        <v>1</v>
      </c>
      <c r="F37" s="503">
        <v>2</v>
      </c>
      <c r="G37" s="503">
        <v>1</v>
      </c>
      <c r="H37" s="503">
        <v>2</v>
      </c>
      <c r="I37" s="503">
        <f t="shared" si="0"/>
        <v>2</v>
      </c>
      <c r="J37" s="503">
        <f t="shared" si="1"/>
        <v>4</v>
      </c>
      <c r="K37" s="541"/>
    </row>
    <row r="38" spans="2:11">
      <c r="B38" s="479"/>
      <c r="C38" s="504" t="s">
        <v>143</v>
      </c>
      <c r="D38" s="505"/>
      <c r="E38" s="504">
        <f>SUM(E32:E37)</f>
        <v>5</v>
      </c>
      <c r="F38" s="504">
        <f>SUM(F32:F37)</f>
        <v>24</v>
      </c>
      <c r="G38" s="504">
        <f>SUM(G32:G37)</f>
        <v>5</v>
      </c>
      <c r="H38" s="504">
        <f>SUM(H32:H37)</f>
        <v>10</v>
      </c>
      <c r="I38" s="542">
        <f>SUM(I32:I37)</f>
        <v>10</v>
      </c>
      <c r="J38" s="542">
        <f t="shared" si="1"/>
        <v>34</v>
      </c>
      <c r="K38" s="541"/>
    </row>
    <row r="39" spans="2:10">
      <c r="B39" s="479"/>
      <c r="C39" s="479"/>
      <c r="D39" s="479"/>
      <c r="E39" s="479"/>
      <c r="F39" s="479"/>
      <c r="G39" s="479"/>
      <c r="H39" s="479"/>
      <c r="I39" s="479"/>
      <c r="J39" s="479"/>
    </row>
    <row r="40" ht="18.75" customHeight="1" spans="2:10">
      <c r="B40" s="490" t="s">
        <v>144</v>
      </c>
      <c r="C40" s="479"/>
      <c r="D40" s="479"/>
      <c r="E40" s="479"/>
      <c r="F40" s="479"/>
      <c r="G40" s="479"/>
      <c r="H40" s="479"/>
      <c r="I40" s="479"/>
      <c r="J40" s="479"/>
    </row>
    <row r="41" ht="21.75" customHeight="1" spans="2:10">
      <c r="B41" s="479"/>
      <c r="C41" s="506" t="s">
        <v>145</v>
      </c>
      <c r="D41" s="506"/>
      <c r="E41" s="506"/>
      <c r="F41" s="506"/>
      <c r="G41" s="506" t="s">
        <v>146</v>
      </c>
      <c r="H41" s="506"/>
      <c r="I41" s="506"/>
      <c r="J41" s="506"/>
    </row>
    <row r="42" ht="25.5" customHeight="1" spans="2:10">
      <c r="B42" s="479"/>
      <c r="C42" s="500" t="s">
        <v>147</v>
      </c>
      <c r="D42" s="500"/>
      <c r="E42" s="500"/>
      <c r="F42" s="507" t="s">
        <v>148</v>
      </c>
      <c r="G42" s="500" t="s">
        <v>147</v>
      </c>
      <c r="H42" s="500"/>
      <c r="I42" s="500"/>
      <c r="J42" s="507" t="s">
        <v>148</v>
      </c>
    </row>
    <row r="43" customHeight="1" spans="2:12">
      <c r="B43" s="479"/>
      <c r="C43" s="508" t="s">
        <v>66</v>
      </c>
      <c r="D43" s="501"/>
      <c r="E43" s="501"/>
      <c r="F43" s="503">
        <v>10</v>
      </c>
      <c r="G43" s="509" t="s">
        <v>80</v>
      </c>
      <c r="H43" s="509"/>
      <c r="I43" s="509"/>
      <c r="J43" s="503">
        <v>3</v>
      </c>
      <c r="L43" s="24"/>
    </row>
    <row r="44" customHeight="1" spans="2:12">
      <c r="B44" s="479"/>
      <c r="C44" s="509" t="s">
        <v>67</v>
      </c>
      <c r="D44" s="509"/>
      <c r="E44" s="509"/>
      <c r="F44" s="503">
        <v>2</v>
      </c>
      <c r="G44" s="509" t="s">
        <v>81</v>
      </c>
      <c r="H44" s="509"/>
      <c r="I44" s="509"/>
      <c r="J44" s="503">
        <v>2</v>
      </c>
      <c r="L44" s="24"/>
    </row>
    <row r="45" customHeight="1" spans="2:12">
      <c r="B45" s="479"/>
      <c r="C45" s="509" t="s">
        <v>68</v>
      </c>
      <c r="D45" s="509"/>
      <c r="E45" s="509"/>
      <c r="F45" s="503">
        <v>3</v>
      </c>
      <c r="G45" s="509" t="s">
        <v>149</v>
      </c>
      <c r="H45" s="509"/>
      <c r="I45" s="509"/>
      <c r="J45" s="503">
        <v>2</v>
      </c>
      <c r="L45" s="24"/>
    </row>
    <row r="46" customHeight="1" spans="2:12">
      <c r="B46" s="479"/>
      <c r="C46" s="509" t="s">
        <v>150</v>
      </c>
      <c r="D46" s="509"/>
      <c r="E46" s="509"/>
      <c r="F46" s="503">
        <v>1</v>
      </c>
      <c r="G46" s="502" t="s">
        <v>151</v>
      </c>
      <c r="H46" s="510"/>
      <c r="I46" s="543"/>
      <c r="J46" s="503">
        <v>4</v>
      </c>
      <c r="L46" s="24"/>
    </row>
    <row r="47" customHeight="1" spans="2:12">
      <c r="B47" s="479"/>
      <c r="C47" s="509" t="s">
        <v>152</v>
      </c>
      <c r="D47" s="509"/>
      <c r="E47" s="509"/>
      <c r="F47" s="503">
        <v>3</v>
      </c>
      <c r="G47" s="502" t="s">
        <v>85</v>
      </c>
      <c r="H47" s="510"/>
      <c r="I47" s="543"/>
      <c r="J47" s="503">
        <v>1</v>
      </c>
      <c r="L47" s="24"/>
    </row>
    <row r="48" customHeight="1" spans="2:12">
      <c r="B48" s="479"/>
      <c r="C48" s="509" t="s">
        <v>153</v>
      </c>
      <c r="D48" s="509"/>
      <c r="E48" s="509"/>
      <c r="F48" s="503">
        <v>2</v>
      </c>
      <c r="G48" s="502" t="s">
        <v>84</v>
      </c>
      <c r="H48" s="510"/>
      <c r="I48" s="543"/>
      <c r="J48" s="503">
        <v>1</v>
      </c>
      <c r="L48" s="24"/>
    </row>
    <row r="49" customHeight="1" spans="2:12">
      <c r="B49" s="479"/>
      <c r="C49" s="511" t="s">
        <v>73</v>
      </c>
      <c r="D49" s="511"/>
      <c r="E49" s="511"/>
      <c r="F49" s="503">
        <v>3</v>
      </c>
      <c r="G49" s="512" t="s">
        <v>86</v>
      </c>
      <c r="H49" s="513"/>
      <c r="I49" s="544"/>
      <c r="J49" s="503">
        <v>1</v>
      </c>
      <c r="L49" s="24"/>
    </row>
    <row r="50" customHeight="1" spans="2:12">
      <c r="B50" s="479"/>
      <c r="C50" s="511" t="s">
        <v>74</v>
      </c>
      <c r="D50" s="511"/>
      <c r="E50" s="511"/>
      <c r="F50" s="503">
        <v>1</v>
      </c>
      <c r="G50" s="512" t="s">
        <v>154</v>
      </c>
      <c r="H50" s="513"/>
      <c r="I50" s="544"/>
      <c r="J50" s="503">
        <v>0</v>
      </c>
      <c r="L50" s="24"/>
    </row>
    <row r="51" customHeight="1" spans="2:10">
      <c r="B51" s="479"/>
      <c r="C51" s="511" t="s">
        <v>75</v>
      </c>
      <c r="D51" s="511"/>
      <c r="E51" s="511"/>
      <c r="F51" s="503">
        <v>1</v>
      </c>
      <c r="G51" s="512" t="s">
        <v>155</v>
      </c>
      <c r="H51" s="513"/>
      <c r="I51" s="544"/>
      <c r="J51" s="503">
        <v>0</v>
      </c>
    </row>
    <row r="52" customHeight="1" spans="2:10">
      <c r="B52" s="479"/>
      <c r="C52" s="511" t="s">
        <v>70</v>
      </c>
      <c r="D52" s="511"/>
      <c r="E52" s="511"/>
      <c r="F52" s="503">
        <v>1</v>
      </c>
      <c r="G52" s="512" t="s">
        <v>156</v>
      </c>
      <c r="H52" s="513"/>
      <c r="I52" s="544"/>
      <c r="J52" s="503">
        <v>0</v>
      </c>
    </row>
    <row r="53" customHeight="1" spans="2:10">
      <c r="B53" s="479"/>
      <c r="C53" s="511" t="s">
        <v>157</v>
      </c>
      <c r="D53" s="511"/>
      <c r="E53" s="511"/>
      <c r="F53" s="503">
        <v>1</v>
      </c>
      <c r="G53" s="502" t="s">
        <v>158</v>
      </c>
      <c r="H53" s="510"/>
      <c r="I53" s="543"/>
      <c r="J53" s="503">
        <v>0</v>
      </c>
    </row>
    <row r="54" customHeight="1" spans="2:15">
      <c r="B54" s="479"/>
      <c r="C54" s="501" t="s">
        <v>76</v>
      </c>
      <c r="D54" s="501"/>
      <c r="E54" s="501"/>
      <c r="F54" s="503">
        <v>1</v>
      </c>
      <c r="G54" s="502"/>
      <c r="H54" s="510"/>
      <c r="I54" s="543"/>
      <c r="J54" s="503">
        <v>0</v>
      </c>
      <c r="K54" s="135"/>
      <c r="M54" s="545"/>
      <c r="N54" s="545"/>
      <c r="O54" s="16"/>
    </row>
    <row r="55" customHeight="1" spans="2:17">
      <c r="B55" s="479"/>
      <c r="C55" s="501"/>
      <c r="D55" s="501"/>
      <c r="E55" s="501"/>
      <c r="F55" s="503">
        <v>0</v>
      </c>
      <c r="G55" s="512"/>
      <c r="H55" s="513"/>
      <c r="I55" s="544"/>
      <c r="J55" s="503">
        <v>0</v>
      </c>
      <c r="M55" s="545"/>
      <c r="N55" s="545"/>
      <c r="O55" s="16"/>
      <c r="P55" s="545"/>
      <c r="Q55" s="545"/>
    </row>
    <row r="56" ht="16.5" customHeight="1" spans="2:17">
      <c r="B56" s="479"/>
      <c r="C56" s="501" t="s">
        <v>77</v>
      </c>
      <c r="D56" s="501"/>
      <c r="E56" s="501"/>
      <c r="F56" s="503">
        <v>0</v>
      </c>
      <c r="G56" s="512" t="s">
        <v>77</v>
      </c>
      <c r="H56" s="513"/>
      <c r="I56" s="544"/>
      <c r="J56" s="503">
        <v>1</v>
      </c>
      <c r="M56" s="16"/>
      <c r="N56" s="16"/>
      <c r="O56" s="16"/>
      <c r="P56" s="545"/>
      <c r="Q56" s="545"/>
    </row>
    <row r="57" ht="18.75" customHeight="1" spans="2:16">
      <c r="B57" s="479"/>
      <c r="C57" s="504" t="s">
        <v>40</v>
      </c>
      <c r="D57" s="504"/>
      <c r="E57" s="504"/>
      <c r="F57" s="504">
        <f>SUM(F43:F56)</f>
        <v>29</v>
      </c>
      <c r="G57" s="505" t="s">
        <v>40</v>
      </c>
      <c r="H57" s="514"/>
      <c r="I57" s="546"/>
      <c r="J57" s="504">
        <f>SUM(J43:J56)</f>
        <v>15</v>
      </c>
      <c r="M57" s="16"/>
      <c r="N57" s="545"/>
      <c r="O57" s="545"/>
      <c r="P57" s="19"/>
    </row>
    <row r="58" spans="2:17">
      <c r="B58" s="479"/>
      <c r="C58" s="479"/>
      <c r="D58" s="479"/>
      <c r="E58" s="479"/>
      <c r="F58" s="479"/>
      <c r="G58" s="479"/>
      <c r="H58" s="479"/>
      <c r="I58" s="479"/>
      <c r="J58" s="479"/>
      <c r="M58" s="16"/>
      <c r="N58" s="547"/>
      <c r="O58" s="16"/>
      <c r="P58" s="548"/>
      <c r="Q58" s="548"/>
    </row>
    <row r="59" ht="21" customHeight="1" spans="2:17">
      <c r="B59" s="490" t="s">
        <v>159</v>
      </c>
      <c r="C59" s="515"/>
      <c r="D59" s="479"/>
      <c r="E59" s="479"/>
      <c r="F59" s="479"/>
      <c r="G59" s="479"/>
      <c r="H59" s="479"/>
      <c r="I59" s="479"/>
      <c r="J59" s="479"/>
      <c r="P59" s="548"/>
      <c r="Q59" s="548"/>
    </row>
    <row r="60" ht="27" customHeight="1" spans="2:17">
      <c r="B60" s="479"/>
      <c r="C60" s="500" t="s">
        <v>160</v>
      </c>
      <c r="D60" s="500"/>
      <c r="E60" s="500"/>
      <c r="F60" s="507" t="s">
        <v>161</v>
      </c>
      <c r="G60" s="507" t="s">
        <v>162</v>
      </c>
      <c r="H60" s="516"/>
      <c r="I60" s="549"/>
      <c r="J60" s="549"/>
      <c r="P60" s="550"/>
      <c r="Q60" s="16"/>
    </row>
    <row r="61" spans="2:17">
      <c r="B61" s="479"/>
      <c r="C61" s="501" t="s">
        <v>163</v>
      </c>
      <c r="D61" s="501"/>
      <c r="E61" s="501"/>
      <c r="F61" s="503">
        <v>29</v>
      </c>
      <c r="G61" s="517">
        <v>421606</v>
      </c>
      <c r="H61" s="518"/>
      <c r="I61" s="549"/>
      <c r="J61" s="549"/>
      <c r="N61" s="545"/>
      <c r="O61" s="545"/>
      <c r="P61" s="16"/>
      <c r="Q61" s="16"/>
    </row>
    <row r="62" spans="2:17">
      <c r="B62" s="479"/>
      <c r="C62" s="501" t="s">
        <v>164</v>
      </c>
      <c r="D62" s="501"/>
      <c r="E62" s="501"/>
      <c r="F62" s="503">
        <v>15</v>
      </c>
      <c r="G62" s="517">
        <v>199782</v>
      </c>
      <c r="H62" s="518"/>
      <c r="I62" s="479"/>
      <c r="J62" s="479"/>
      <c r="N62" s="545"/>
      <c r="O62" s="545"/>
      <c r="P62" s="545"/>
      <c r="Q62" s="545"/>
    </row>
    <row r="63" spans="2:15">
      <c r="B63" s="479"/>
      <c r="C63" s="504" t="s">
        <v>165</v>
      </c>
      <c r="D63" s="504"/>
      <c r="E63" s="504"/>
      <c r="F63" s="519">
        <f>SUM(F61:F62)</f>
        <v>44</v>
      </c>
      <c r="G63" s="520">
        <f>SUM(G61:G62)</f>
        <v>621388</v>
      </c>
      <c r="H63" s="518"/>
      <c r="I63" s="479"/>
      <c r="J63" s="479"/>
      <c r="N63" s="545"/>
      <c r="O63" s="545"/>
    </row>
    <row r="64" spans="2:16">
      <c r="B64" s="479"/>
      <c r="C64" s="479"/>
      <c r="D64" s="479"/>
      <c r="E64" s="479"/>
      <c r="F64" s="479"/>
      <c r="G64" s="521"/>
      <c r="H64" s="479"/>
      <c r="I64" s="479"/>
      <c r="J64" s="479"/>
      <c r="N64" s="551"/>
      <c r="O64" s="551"/>
      <c r="P64" s="552"/>
    </row>
    <row r="65" ht="18.75" customHeight="1" spans="2:15">
      <c r="B65" s="490" t="s">
        <v>166</v>
      </c>
      <c r="C65" s="479"/>
      <c r="D65" s="479"/>
      <c r="E65" s="479"/>
      <c r="F65" s="479"/>
      <c r="G65" s="479"/>
      <c r="H65" s="479"/>
      <c r="I65" s="479"/>
      <c r="J65" s="479"/>
      <c r="N65" s="550"/>
      <c r="O65" s="16"/>
    </row>
    <row r="66" ht="18" customHeight="1" spans="2:15">
      <c r="B66" s="479"/>
      <c r="C66" s="500" t="s">
        <v>167</v>
      </c>
      <c r="D66" s="500"/>
      <c r="E66" s="500"/>
      <c r="F66" s="500"/>
      <c r="G66" s="500" t="s">
        <v>168</v>
      </c>
      <c r="H66" s="500"/>
      <c r="I66" s="507" t="s">
        <v>162</v>
      </c>
      <c r="J66" s="507"/>
      <c r="N66" s="16"/>
      <c r="O66" s="16"/>
    </row>
    <row r="67" spans="2:15">
      <c r="B67" s="479"/>
      <c r="C67" s="553" t="s">
        <v>169</v>
      </c>
      <c r="D67" s="553"/>
      <c r="E67" s="553"/>
      <c r="F67" s="553"/>
      <c r="G67" s="501">
        <v>39</v>
      </c>
      <c r="H67" s="501"/>
      <c r="I67" s="555">
        <v>612467</v>
      </c>
      <c r="J67" s="555"/>
      <c r="M67" s="548"/>
      <c r="N67" s="561"/>
      <c r="O67" s="561"/>
    </row>
    <row r="68" ht="18" customHeight="1" spans="2:15">
      <c r="B68" s="479"/>
      <c r="C68" s="553" t="s">
        <v>170</v>
      </c>
      <c r="D68" s="553"/>
      <c r="E68" s="553"/>
      <c r="F68" s="553"/>
      <c r="G68" s="501">
        <v>44</v>
      </c>
      <c r="H68" s="501"/>
      <c r="I68" s="555">
        <v>621388</v>
      </c>
      <c r="J68" s="555"/>
      <c r="M68" s="16"/>
      <c r="N68" s="545"/>
      <c r="O68" s="545"/>
    </row>
    <row r="69" spans="2:15">
      <c r="B69" s="479"/>
      <c r="C69" s="554" t="s">
        <v>171</v>
      </c>
      <c r="D69" s="554"/>
      <c r="E69" s="554"/>
      <c r="F69" s="554"/>
      <c r="G69" s="501">
        <v>44</v>
      </c>
      <c r="H69" s="501"/>
      <c r="I69" s="555">
        <v>621388</v>
      </c>
      <c r="J69" s="555"/>
      <c r="L69" s="552"/>
      <c r="M69" s="550"/>
      <c r="N69" s="545"/>
      <c r="O69" s="545"/>
    </row>
    <row r="70" customHeight="1" spans="2:15">
      <c r="B70" s="479"/>
      <c r="C70" s="554" t="s">
        <v>172</v>
      </c>
      <c r="D70" s="554"/>
      <c r="E70" s="554"/>
      <c r="F70" s="554"/>
      <c r="G70" s="555">
        <v>11067</v>
      </c>
      <c r="H70" s="555"/>
      <c r="I70" s="555">
        <v>81951651</v>
      </c>
      <c r="J70" s="555"/>
      <c r="L70" s="545"/>
      <c r="M70" s="545"/>
      <c r="N70" s="550"/>
      <c r="O70" s="16"/>
    </row>
    <row r="71" ht="16.5" customHeight="1" spans="2:14">
      <c r="B71" s="479"/>
      <c r="C71" s="554" t="s">
        <v>173</v>
      </c>
      <c r="D71" s="554"/>
      <c r="E71" s="554"/>
      <c r="F71" s="554"/>
      <c r="G71" s="502" t="s">
        <v>174</v>
      </c>
      <c r="H71" s="543"/>
      <c r="I71" s="562"/>
      <c r="J71" s="563"/>
      <c r="N71" s="552"/>
    </row>
    <row r="72" spans="2:13">
      <c r="B72" s="479"/>
      <c r="C72" s="479"/>
      <c r="D72" s="479"/>
      <c r="E72" s="479"/>
      <c r="F72" s="479"/>
      <c r="G72" s="479"/>
      <c r="H72" s="479"/>
      <c r="I72" s="479"/>
      <c r="J72" s="479"/>
      <c r="M72" s="552"/>
    </row>
    <row r="73" ht="22.5" customHeight="1" spans="2:10">
      <c r="B73" s="490" t="s">
        <v>175</v>
      </c>
      <c r="C73" s="479"/>
      <c r="D73" s="479"/>
      <c r="E73" s="479"/>
      <c r="F73" s="479"/>
      <c r="G73" s="479"/>
      <c r="H73" s="479"/>
      <c r="I73" s="479"/>
      <c r="J73" s="479"/>
    </row>
    <row r="74" ht="21" customHeight="1" spans="2:10">
      <c r="B74" s="479"/>
      <c r="C74" s="500" t="s">
        <v>176</v>
      </c>
      <c r="D74" s="500"/>
      <c r="E74" s="500"/>
      <c r="F74" s="500"/>
      <c r="G74" s="500"/>
      <c r="H74" s="500"/>
      <c r="I74" s="500"/>
      <c r="J74" s="564"/>
    </row>
    <row r="75" spans="2:10">
      <c r="B75" s="479"/>
      <c r="C75" s="556" t="s">
        <v>177</v>
      </c>
      <c r="D75" s="557"/>
      <c r="E75" s="557"/>
      <c r="F75" s="557"/>
      <c r="G75" s="557"/>
      <c r="H75" s="557"/>
      <c r="I75" s="565"/>
      <c r="J75" s="566"/>
    </row>
    <row r="76" ht="20.25" customHeight="1" spans="2:10">
      <c r="B76" s="479"/>
      <c r="C76" s="558" t="s">
        <v>178</v>
      </c>
      <c r="D76" s="558"/>
      <c r="E76" s="558"/>
      <c r="F76" s="558"/>
      <c r="G76" s="558"/>
      <c r="H76" s="558"/>
      <c r="I76" s="558"/>
      <c r="J76" s="567"/>
    </row>
    <row r="77" spans="2:10">
      <c r="B77" s="479"/>
      <c r="C77" s="558" t="s">
        <v>179</v>
      </c>
      <c r="D77" s="558"/>
      <c r="E77" s="558"/>
      <c r="F77" s="558"/>
      <c r="G77" s="558"/>
      <c r="H77" s="558"/>
      <c r="I77" s="558"/>
      <c r="J77" s="568"/>
    </row>
    <row r="78" spans="2:10">
      <c r="B78" s="479"/>
      <c r="C78" s="558" t="s">
        <v>180</v>
      </c>
      <c r="D78" s="558"/>
      <c r="E78" s="558"/>
      <c r="F78" s="558"/>
      <c r="G78" s="558"/>
      <c r="H78" s="558"/>
      <c r="I78" s="558"/>
      <c r="J78" s="569"/>
    </row>
    <row r="79" spans="2:10">
      <c r="B79" s="479"/>
      <c r="C79" s="559" t="s">
        <v>181</v>
      </c>
      <c r="D79" s="559"/>
      <c r="E79" s="559"/>
      <c r="F79" s="559"/>
      <c r="G79" s="559"/>
      <c r="H79" s="559"/>
      <c r="I79" s="559"/>
      <c r="J79" s="569"/>
    </row>
    <row r="80" ht="21.75" customHeight="1" spans="2:10">
      <c r="B80" s="479"/>
      <c r="C80" s="477" t="s">
        <v>182</v>
      </c>
      <c r="D80" s="478"/>
      <c r="E80" s="478"/>
      <c r="F80" s="478"/>
      <c r="G80" s="476"/>
      <c r="H80" s="476"/>
      <c r="I80" s="570"/>
      <c r="J80" s="571">
        <f>SUM(J75:J79)</f>
        <v>0</v>
      </c>
    </row>
    <row r="81" spans="2:10">
      <c r="B81" s="479"/>
      <c r="C81" s="479"/>
      <c r="D81" s="479"/>
      <c r="E81" s="479"/>
      <c r="F81" s="479"/>
      <c r="G81" s="479"/>
      <c r="H81" s="479"/>
      <c r="I81" s="479"/>
      <c r="J81" s="479"/>
    </row>
    <row r="82" ht="25.5" customHeight="1" spans="2:10">
      <c r="B82" s="490" t="s">
        <v>183</v>
      </c>
      <c r="C82" s="479"/>
      <c r="D82" s="479"/>
      <c r="E82" s="479"/>
      <c r="F82" s="479"/>
      <c r="G82" s="479"/>
      <c r="H82" s="479"/>
      <c r="I82" s="479"/>
      <c r="J82" s="479"/>
    </row>
    <row r="83" spans="2:15">
      <c r="B83" s="479"/>
      <c r="C83" s="560" t="s">
        <v>184</v>
      </c>
      <c r="D83" s="560"/>
      <c r="E83" s="560"/>
      <c r="F83" s="560"/>
      <c r="G83" s="560"/>
      <c r="H83" s="560"/>
      <c r="I83" s="560"/>
      <c r="J83" s="501">
        <v>280</v>
      </c>
      <c r="K83" s="527"/>
      <c r="L83" s="527"/>
      <c r="M83" s="527"/>
      <c r="N83" s="527"/>
      <c r="O83" s="527"/>
    </row>
    <row r="84" spans="2:15">
      <c r="B84" s="479"/>
      <c r="C84" s="560" t="s">
        <v>185</v>
      </c>
      <c r="D84" s="560"/>
      <c r="E84" s="560"/>
      <c r="F84" s="560"/>
      <c r="G84" s="560"/>
      <c r="H84" s="560"/>
      <c r="I84" s="560"/>
      <c r="J84" s="501">
        <v>150</v>
      </c>
      <c r="K84" s="527"/>
      <c r="L84" s="527"/>
      <c r="M84" s="527"/>
      <c r="N84" s="527"/>
      <c r="O84" s="527"/>
    </row>
    <row r="85" spans="2:15">
      <c r="B85" s="479"/>
      <c r="C85" s="560" t="s">
        <v>186</v>
      </c>
      <c r="D85" s="560"/>
      <c r="E85" s="560"/>
      <c r="F85" s="560"/>
      <c r="G85" s="560"/>
      <c r="H85" s="560"/>
      <c r="I85" s="560"/>
      <c r="J85" s="501">
        <v>180</v>
      </c>
      <c r="K85" s="527"/>
      <c r="L85" s="527"/>
      <c r="M85" s="527"/>
      <c r="N85" s="527"/>
      <c r="O85" s="527"/>
    </row>
    <row r="86" spans="2:15">
      <c r="B86" s="479"/>
      <c r="C86" s="560" t="s">
        <v>187</v>
      </c>
      <c r="D86" s="560"/>
      <c r="E86" s="560"/>
      <c r="F86" s="560"/>
      <c r="G86" s="560"/>
      <c r="H86" s="560"/>
      <c r="I86" s="560"/>
      <c r="J86" s="501">
        <v>20</v>
      </c>
      <c r="K86" s="527"/>
      <c r="L86" s="527"/>
      <c r="M86" s="527"/>
      <c r="N86" s="527"/>
      <c r="O86" s="527"/>
    </row>
    <row r="87" spans="2:15">
      <c r="B87" s="479"/>
      <c r="C87" s="560" t="s">
        <v>188</v>
      </c>
      <c r="D87" s="560"/>
      <c r="E87" s="560"/>
      <c r="F87" s="560"/>
      <c r="G87" s="560"/>
      <c r="H87" s="560"/>
      <c r="I87" s="560"/>
      <c r="J87" s="501">
        <v>20</v>
      </c>
      <c r="K87" s="527"/>
      <c r="L87" s="527"/>
      <c r="M87" s="527"/>
      <c r="N87" s="527"/>
      <c r="O87" s="527"/>
    </row>
    <row r="88" spans="2:15">
      <c r="B88" s="479"/>
      <c r="C88" s="560" t="s">
        <v>189</v>
      </c>
      <c r="D88" s="560"/>
      <c r="E88" s="560"/>
      <c r="F88" s="560"/>
      <c r="G88" s="560"/>
      <c r="H88" s="560"/>
      <c r="I88" s="560"/>
      <c r="J88" s="501">
        <v>15</v>
      </c>
      <c r="K88" s="527"/>
      <c r="L88" s="527"/>
      <c r="M88" s="527"/>
      <c r="N88" s="527"/>
      <c r="O88" s="527"/>
    </row>
    <row r="89" ht="12" customHeight="1" spans="2:10">
      <c r="B89" s="479"/>
      <c r="C89" s="479"/>
      <c r="D89" s="479"/>
      <c r="E89" s="479"/>
      <c r="F89" s="479"/>
      <c r="G89" s="479"/>
      <c r="H89" s="479"/>
      <c r="I89" s="479"/>
      <c r="J89" s="479"/>
    </row>
    <row r="90" ht="21" customHeight="1" spans="2:10">
      <c r="B90" s="479"/>
      <c r="C90" s="480" t="s">
        <v>190</v>
      </c>
      <c r="D90" s="480"/>
      <c r="E90" s="480"/>
      <c r="F90" s="480"/>
      <c r="G90" s="490"/>
      <c r="H90" s="490" t="s">
        <v>191</v>
      </c>
      <c r="I90" s="490"/>
      <c r="J90" s="479"/>
    </row>
    <row r="91" spans="2:10">
      <c r="B91" s="479"/>
      <c r="C91" s="490"/>
      <c r="D91" s="490"/>
      <c r="E91" s="490"/>
      <c r="F91" s="490"/>
      <c r="G91" s="490"/>
      <c r="H91" s="490"/>
      <c r="I91" s="490"/>
      <c r="J91" s="479"/>
    </row>
    <row r="92" ht="19.5" customHeight="1" spans="2:10">
      <c r="B92" s="479"/>
      <c r="C92" t="s">
        <v>192</v>
      </c>
      <c r="D92" s="490" t="s">
        <v>193</v>
      </c>
      <c r="E92" s="490"/>
      <c r="F92" s="490"/>
      <c r="G92" s="490"/>
      <c r="H92" s="490" t="s">
        <v>194</v>
      </c>
      <c r="I92" s="490"/>
      <c r="J92" s="479"/>
    </row>
    <row r="93" spans="2:10">
      <c r="B93" s="479"/>
      <c r="C93" s="490"/>
      <c r="D93" s="479"/>
      <c r="E93" s="479"/>
      <c r="F93" s="479"/>
      <c r="G93" s="479"/>
      <c r="H93" s="479"/>
      <c r="I93" s="479"/>
      <c r="J93" s="479"/>
    </row>
    <row r="94" spans="2:10">
      <c r="B94" s="479"/>
      <c r="C94" s="479"/>
      <c r="D94" s="479"/>
      <c r="E94" s="479"/>
      <c r="F94" s="479"/>
      <c r="G94" s="479"/>
      <c r="H94" s="479"/>
      <c r="I94" s="479"/>
      <c r="J94" s="479"/>
    </row>
    <row r="95" spans="2:10">
      <c r="B95" s="479"/>
      <c r="C95" s="479"/>
      <c r="D95" s="479"/>
      <c r="E95" s="479"/>
      <c r="F95" s="479"/>
      <c r="G95" s="479"/>
      <c r="H95" s="479"/>
      <c r="I95" s="479"/>
      <c r="J95" s="479"/>
    </row>
    <row r="96" spans="2:10">
      <c r="B96" s="479"/>
      <c r="C96" s="479"/>
      <c r="D96" s="479"/>
      <c r="E96" s="479"/>
      <c r="F96" s="479"/>
      <c r="G96" s="479"/>
      <c r="H96" s="479"/>
      <c r="I96" s="479"/>
      <c r="J96" s="479"/>
    </row>
    <row r="97" spans="2:10">
      <c r="B97" s="479"/>
      <c r="C97" s="479"/>
      <c r="D97" s="479"/>
      <c r="E97" s="479"/>
      <c r="F97" s="479"/>
      <c r="G97" s="479"/>
      <c r="H97" s="479"/>
      <c r="I97" s="479"/>
      <c r="J97" s="479"/>
    </row>
    <row r="98" spans="2:10">
      <c r="B98" s="479"/>
      <c r="C98" s="479"/>
      <c r="D98" s="479"/>
      <c r="E98" s="479"/>
      <c r="F98" s="479"/>
      <c r="G98" s="479"/>
      <c r="H98" s="479"/>
      <c r="I98" s="479"/>
      <c r="J98" s="479"/>
    </row>
    <row r="99" spans="2:10">
      <c r="B99" s="479"/>
      <c r="C99" s="479"/>
      <c r="D99" s="479"/>
      <c r="E99" s="479"/>
      <c r="F99" s="479"/>
      <c r="G99" s="479"/>
      <c r="H99" s="479"/>
      <c r="I99" s="479"/>
      <c r="J99" s="479"/>
    </row>
    <row r="100" spans="2:10">
      <c r="B100" s="479"/>
      <c r="C100" s="479"/>
      <c r="D100" s="479"/>
      <c r="E100" s="479"/>
      <c r="F100" s="479"/>
      <c r="G100" s="479"/>
      <c r="H100" s="479"/>
      <c r="I100" s="479"/>
      <c r="J100" s="479"/>
    </row>
    <row r="101" spans="2:10">
      <c r="B101" s="479"/>
      <c r="C101" s="479"/>
      <c r="D101" s="479"/>
      <c r="E101" s="479"/>
      <c r="F101" s="479"/>
      <c r="G101" s="479"/>
      <c r="H101" s="479"/>
      <c r="I101" s="479"/>
      <c r="J101" s="479"/>
    </row>
    <row r="102" spans="2:10">
      <c r="B102" s="479"/>
      <c r="C102" s="479"/>
      <c r="D102" s="479"/>
      <c r="E102" s="479"/>
      <c r="F102" s="479"/>
      <c r="G102" s="479"/>
      <c r="H102" s="479"/>
      <c r="I102" s="479"/>
      <c r="J102" s="479"/>
    </row>
    <row r="103" spans="2:10">
      <c r="B103" s="479"/>
      <c r="C103" s="479"/>
      <c r="D103" s="479"/>
      <c r="E103" s="479"/>
      <c r="F103" s="479"/>
      <c r="G103" s="479"/>
      <c r="H103" s="479"/>
      <c r="I103" s="479"/>
      <c r="J103" s="479"/>
    </row>
    <row r="104" spans="2:10">
      <c r="B104" s="479"/>
      <c r="C104" s="479"/>
      <c r="D104" s="479"/>
      <c r="E104" s="479"/>
      <c r="F104" s="479"/>
      <c r="G104" s="479"/>
      <c r="H104" s="479"/>
      <c r="I104" s="479"/>
      <c r="J104" s="479"/>
    </row>
    <row r="105" spans="2:10">
      <c r="B105" s="479"/>
      <c r="C105" s="479"/>
      <c r="D105" s="479"/>
      <c r="E105" s="479"/>
      <c r="F105" s="479"/>
      <c r="G105" s="479"/>
      <c r="H105" s="479"/>
      <c r="I105" s="479"/>
      <c r="J105" s="479"/>
    </row>
    <row r="106" spans="2:10">
      <c r="B106" s="128"/>
      <c r="C106" s="128"/>
      <c r="D106" s="128"/>
      <c r="E106" s="128"/>
      <c r="F106" s="128"/>
      <c r="G106" s="128"/>
      <c r="H106" s="128"/>
      <c r="I106" s="128"/>
      <c r="J106" s="128"/>
    </row>
    <row r="107" spans="2:10">
      <c r="B107" s="128"/>
      <c r="C107" s="128"/>
      <c r="D107" s="128"/>
      <c r="E107" s="128"/>
      <c r="F107" s="128"/>
      <c r="G107" s="128"/>
      <c r="H107" s="128"/>
      <c r="I107" s="128"/>
      <c r="J107" s="128"/>
    </row>
    <row r="108" spans="2:10">
      <c r="B108" s="128"/>
      <c r="C108" s="128"/>
      <c r="D108" s="128"/>
      <c r="E108" s="128"/>
      <c r="F108" s="128"/>
      <c r="G108" s="128"/>
      <c r="H108" s="128"/>
      <c r="I108" s="128"/>
      <c r="J108" s="128"/>
    </row>
    <row r="109" spans="2:10">
      <c r="B109" s="128"/>
      <c r="C109" s="128"/>
      <c r="D109" s="128"/>
      <c r="E109" s="128"/>
      <c r="F109" s="128"/>
      <c r="G109" s="128"/>
      <c r="H109" s="128"/>
      <c r="I109" s="128"/>
      <c r="J109" s="128"/>
    </row>
  </sheetData>
  <mergeCells count="113">
    <mergeCell ref="B1:J1"/>
    <mergeCell ref="D3:I3"/>
    <mergeCell ref="E5:I5"/>
    <mergeCell ref="D9:E9"/>
    <mergeCell ref="H9:I9"/>
    <mergeCell ref="B11:E11"/>
    <mergeCell ref="M11:N11"/>
    <mergeCell ref="E14:F14"/>
    <mergeCell ref="H20:I20"/>
    <mergeCell ref="H21:I21"/>
    <mergeCell ref="H22:I22"/>
    <mergeCell ref="H23:I23"/>
    <mergeCell ref="H24:I24"/>
    <mergeCell ref="H25:I25"/>
    <mergeCell ref="H26:I26"/>
    <mergeCell ref="H27:I27"/>
    <mergeCell ref="E30:F30"/>
    <mergeCell ref="G30:H30"/>
    <mergeCell ref="I30:J30"/>
    <mergeCell ref="C32:D32"/>
    <mergeCell ref="C33:D33"/>
    <mergeCell ref="C34:D34"/>
    <mergeCell ref="C35:D35"/>
    <mergeCell ref="C36:D36"/>
    <mergeCell ref="C37:D37"/>
    <mergeCell ref="C38:D38"/>
    <mergeCell ref="C41:F41"/>
    <mergeCell ref="G41:J41"/>
    <mergeCell ref="C42:E42"/>
    <mergeCell ref="G42:I42"/>
    <mergeCell ref="C43:E43"/>
    <mergeCell ref="G43:I43"/>
    <mergeCell ref="C44:E44"/>
    <mergeCell ref="G44:I44"/>
    <mergeCell ref="C45:E45"/>
    <mergeCell ref="G45:I45"/>
    <mergeCell ref="C46:E46"/>
    <mergeCell ref="G46:I46"/>
    <mergeCell ref="C47:E47"/>
    <mergeCell ref="G47:I47"/>
    <mergeCell ref="C48:E48"/>
    <mergeCell ref="G48:I48"/>
    <mergeCell ref="C49:E49"/>
    <mergeCell ref="G49:I49"/>
    <mergeCell ref="C50:E50"/>
    <mergeCell ref="G50:I50"/>
    <mergeCell ref="C51:E51"/>
    <mergeCell ref="G51:I51"/>
    <mergeCell ref="C52:E52"/>
    <mergeCell ref="G52:I52"/>
    <mergeCell ref="C53:E53"/>
    <mergeCell ref="G53:I53"/>
    <mergeCell ref="C54:E54"/>
    <mergeCell ref="G54:I54"/>
    <mergeCell ref="M54:N54"/>
    <mergeCell ref="C55:E55"/>
    <mergeCell ref="G55:I55"/>
    <mergeCell ref="M55:N55"/>
    <mergeCell ref="P55:Q55"/>
    <mergeCell ref="C56:E56"/>
    <mergeCell ref="G56:I56"/>
    <mergeCell ref="P56:Q56"/>
    <mergeCell ref="C57:E57"/>
    <mergeCell ref="G57:I57"/>
    <mergeCell ref="N57:O57"/>
    <mergeCell ref="C60:E60"/>
    <mergeCell ref="I60:J60"/>
    <mergeCell ref="C61:E61"/>
    <mergeCell ref="I61:J61"/>
    <mergeCell ref="N61:O61"/>
    <mergeCell ref="C62:E62"/>
    <mergeCell ref="N62:O62"/>
    <mergeCell ref="P62:Q62"/>
    <mergeCell ref="C63:E63"/>
    <mergeCell ref="N63:O63"/>
    <mergeCell ref="N64:O64"/>
    <mergeCell ref="C66:F66"/>
    <mergeCell ref="G66:H66"/>
    <mergeCell ref="I66:J66"/>
    <mergeCell ref="C67:F67"/>
    <mergeCell ref="G67:H67"/>
    <mergeCell ref="I67:J67"/>
    <mergeCell ref="N67:O67"/>
    <mergeCell ref="C68:F68"/>
    <mergeCell ref="G68:H68"/>
    <mergeCell ref="I68:J68"/>
    <mergeCell ref="N68:O68"/>
    <mergeCell ref="C69:F69"/>
    <mergeCell ref="G69:H69"/>
    <mergeCell ref="I69:J69"/>
    <mergeCell ref="N69:O69"/>
    <mergeCell ref="C70:F70"/>
    <mergeCell ref="G70:H70"/>
    <mergeCell ref="I70:J70"/>
    <mergeCell ref="L70:M70"/>
    <mergeCell ref="C71:F71"/>
    <mergeCell ref="G71:H71"/>
    <mergeCell ref="I71:J71"/>
    <mergeCell ref="C74:I74"/>
    <mergeCell ref="C75:I75"/>
    <mergeCell ref="C76:I76"/>
    <mergeCell ref="C77:I77"/>
    <mergeCell ref="C78:I78"/>
    <mergeCell ref="C79:I79"/>
    <mergeCell ref="C80:F80"/>
    <mergeCell ref="C83:I83"/>
    <mergeCell ref="C84:I84"/>
    <mergeCell ref="C85:I85"/>
    <mergeCell ref="C86:I86"/>
    <mergeCell ref="C87:I87"/>
    <mergeCell ref="C88:I88"/>
    <mergeCell ref="C90:F90"/>
    <mergeCell ref="C30:D31"/>
  </mergeCells>
  <pageMargins left="0.708661417322835" right="0.708661417322835" top="0.748031496062992" bottom="0.748031496062992" header="0.31496062992126" footer="0.31496062992126"/>
  <pageSetup paperSize="9" scale="73" orientation="portrait"/>
  <headerFooter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290"/>
  <sheetViews>
    <sheetView workbookViewId="0">
      <selection activeCell="B7" sqref="B7"/>
    </sheetView>
  </sheetViews>
  <sheetFormatPr defaultColWidth="9" defaultRowHeight="15"/>
  <cols>
    <col min="1" max="1" width="6.14285714285714" customWidth="1"/>
    <col min="2" max="2" width="27.5714285714286" customWidth="1"/>
    <col min="3" max="3" width="35.8571428571429" customWidth="1"/>
    <col min="4" max="4" width="33.4285714285714" style="16" customWidth="1"/>
    <col min="5" max="5" width="8.85714285714286" customWidth="1"/>
    <col min="6" max="6" width="12.5714285714286" customWidth="1"/>
    <col min="7" max="7" width="22.1428571428571" customWidth="1"/>
    <col min="8" max="8" width="15.4285714285714" customWidth="1"/>
    <col min="9" max="9" width="11.8571428571429" customWidth="1"/>
    <col min="10" max="10" width="10" customWidth="1"/>
    <col min="11" max="11" width="13.7142857142857" style="17" customWidth="1"/>
    <col min="12" max="12" width="17" style="18" customWidth="1"/>
    <col min="13" max="13" width="13.2857142857143" style="19" customWidth="1"/>
    <col min="14" max="14" width="32.7142857142857" customWidth="1"/>
    <col min="15" max="15" width="26.2857142857143" customWidth="1"/>
    <col min="16" max="16" width="13.5714285714286" customWidth="1"/>
    <col min="17" max="17" width="5.14285714285714" customWidth="1"/>
    <col min="18" max="18" width="7.28571428571429" customWidth="1"/>
    <col min="19" max="19" width="11.7142857142857" customWidth="1"/>
    <col min="20" max="20" width="15.8571428571429" customWidth="1"/>
    <col min="21" max="21" width="8" customWidth="1"/>
    <col min="22" max="22" width="9.28571428571429" customWidth="1"/>
    <col min="23" max="23" width="15.2857142857143" customWidth="1"/>
    <col min="24" max="24" width="11.5714285714286" customWidth="1"/>
    <col min="25" max="25" width="9.14285714285714" customWidth="1"/>
    <col min="26" max="26" width="13.5714285714286"/>
    <col min="27" max="27" width="11.7142857142857"/>
    <col min="28" max="28" width="10.2857142857143"/>
    <col min="29" max="29" width="13.8571428571429"/>
    <col min="30" max="30" width="9.85714285714286"/>
    <col min="31" max="31" width="11"/>
    <col min="32" max="33" width="12.1428571428571"/>
    <col min="34" max="34" width="11.7142857142857"/>
    <col min="36" max="36" width="11.7142857142857"/>
    <col min="37" max="37" width="11"/>
    <col min="38" max="38" width="18.4285714285714" customWidth="1"/>
    <col min="40" max="40" width="12.8571428571429"/>
  </cols>
  <sheetData>
    <row r="1" ht="24.75" customHeight="1" spans="2:13">
      <c r="B1" s="20" t="s">
        <v>195</v>
      </c>
      <c r="C1" s="20"/>
      <c r="D1" s="21"/>
      <c r="E1" s="22"/>
      <c r="F1" s="22"/>
      <c r="G1" s="22"/>
      <c r="H1" s="23"/>
      <c r="I1" s="23"/>
      <c r="J1" s="23"/>
      <c r="K1" s="124"/>
      <c r="L1" s="125"/>
      <c r="M1" s="126"/>
    </row>
    <row r="2" ht="27" customHeight="1" spans="1:13">
      <c r="A2" s="24" t="s">
        <v>196</v>
      </c>
      <c r="B2" s="25" t="s">
        <v>197</v>
      </c>
      <c r="C2" s="25"/>
      <c r="D2" s="26"/>
      <c r="E2" s="27"/>
      <c r="F2" s="27"/>
      <c r="G2" s="28"/>
      <c r="H2" s="29"/>
      <c r="I2" s="127"/>
      <c r="J2" s="128"/>
      <c r="K2" s="129"/>
      <c r="L2" s="125"/>
      <c r="M2" s="126"/>
    </row>
    <row r="3" ht="49" customHeight="1" spans="1:37">
      <c r="A3" s="30" t="s">
        <v>198</v>
      </c>
      <c r="B3" s="31" t="s">
        <v>199</v>
      </c>
      <c r="C3" s="31" t="s">
        <v>200</v>
      </c>
      <c r="D3" s="31" t="s">
        <v>201</v>
      </c>
      <c r="E3" s="32" t="s">
        <v>202</v>
      </c>
      <c r="F3" s="33" t="s">
        <v>203</v>
      </c>
      <c r="G3" s="32" t="s">
        <v>204</v>
      </c>
      <c r="H3" s="31" t="s">
        <v>205</v>
      </c>
      <c r="I3" s="31" t="s">
        <v>206</v>
      </c>
      <c r="J3" s="130" t="s">
        <v>207</v>
      </c>
      <c r="K3" s="131" t="s">
        <v>208</v>
      </c>
      <c r="L3" s="131" t="s">
        <v>209</v>
      </c>
      <c r="M3" s="132" t="s">
        <v>210</v>
      </c>
      <c r="N3" s="133"/>
      <c r="O3" s="134"/>
      <c r="P3" s="135"/>
      <c r="Q3" s="199"/>
      <c r="R3" s="199"/>
      <c r="W3" s="200"/>
      <c r="X3" s="201"/>
      <c r="Z3" s="223"/>
      <c r="AA3" s="223"/>
      <c r="AB3" s="223"/>
      <c r="AC3" s="223"/>
      <c r="AD3" s="223"/>
      <c r="AE3" s="223"/>
      <c r="AF3" s="224"/>
      <c r="AG3" s="223"/>
      <c r="AH3" s="238"/>
      <c r="AI3" s="239"/>
      <c r="AJ3" s="224"/>
      <c r="AK3" s="240"/>
    </row>
    <row r="4" customHeight="1" spans="1:44">
      <c r="A4" s="34">
        <v>1</v>
      </c>
      <c r="B4" s="35" t="s">
        <v>211</v>
      </c>
      <c r="C4" s="36" t="s">
        <v>212</v>
      </c>
      <c r="D4" s="37"/>
      <c r="E4" s="38" t="s">
        <v>32</v>
      </c>
      <c r="F4" s="35">
        <v>19</v>
      </c>
      <c r="G4" s="39" t="s">
        <v>213</v>
      </c>
      <c r="H4" s="40">
        <v>44468</v>
      </c>
      <c r="I4" s="40">
        <v>44474</v>
      </c>
      <c r="J4" s="136">
        <f>I4-H4</f>
        <v>6</v>
      </c>
      <c r="K4" s="137" t="s">
        <v>213</v>
      </c>
      <c r="L4" s="138">
        <v>3125753770</v>
      </c>
      <c r="M4" s="139">
        <v>25000</v>
      </c>
      <c r="N4" s="140"/>
      <c r="O4" s="140"/>
      <c r="P4" s="141"/>
      <c r="R4" s="141"/>
      <c r="W4" s="202"/>
      <c r="X4" s="203"/>
      <c r="Z4" s="225"/>
      <c r="AA4" s="210"/>
      <c r="AB4" s="226"/>
      <c r="AC4" s="226"/>
      <c r="AD4" s="226"/>
      <c r="AE4" s="210"/>
      <c r="AF4" s="210"/>
      <c r="AG4" s="210"/>
      <c r="AH4" s="210"/>
      <c r="AI4" s="229"/>
      <c r="AJ4" s="241"/>
      <c r="AK4" s="242"/>
      <c r="AL4" s="243"/>
      <c r="AM4" s="147"/>
      <c r="AN4" s="16"/>
      <c r="AO4" s="147"/>
      <c r="AP4" s="16"/>
      <c r="AQ4" s="16"/>
      <c r="AR4" s="16"/>
    </row>
    <row r="5" customHeight="1" spans="1:44">
      <c r="A5" s="34">
        <v>2</v>
      </c>
      <c r="B5" s="41" t="s">
        <v>214</v>
      </c>
      <c r="C5" s="42" t="s">
        <v>215</v>
      </c>
      <c r="D5" s="43"/>
      <c r="E5" s="44" t="s">
        <v>33</v>
      </c>
      <c r="F5" s="45">
        <v>35</v>
      </c>
      <c r="G5" s="46" t="s">
        <v>216</v>
      </c>
      <c r="H5" s="40">
        <v>44461</v>
      </c>
      <c r="I5" s="40">
        <v>44471</v>
      </c>
      <c r="J5" s="136">
        <f t="shared" ref="J5:J29" si="0">I5-H5</f>
        <v>10</v>
      </c>
      <c r="K5" s="142" t="s">
        <v>217</v>
      </c>
      <c r="L5" s="143">
        <v>3475439652</v>
      </c>
      <c r="M5" s="144">
        <v>14351</v>
      </c>
      <c r="N5" s="140"/>
      <c r="O5" s="140"/>
      <c r="P5" s="141"/>
      <c r="R5" s="141"/>
      <c r="W5" s="202"/>
      <c r="X5" s="203"/>
      <c r="Z5" s="225"/>
      <c r="AA5" s="210"/>
      <c r="AB5" s="226"/>
      <c r="AC5" s="226"/>
      <c r="AD5" s="226"/>
      <c r="AE5" s="210"/>
      <c r="AF5" s="226"/>
      <c r="AG5" s="226"/>
      <c r="AH5" s="226"/>
      <c r="AI5" s="229"/>
      <c r="AJ5" s="241"/>
      <c r="AK5" s="242"/>
      <c r="AL5" s="243"/>
      <c r="AM5" s="147"/>
      <c r="AN5" s="16"/>
      <c r="AO5" s="147"/>
      <c r="AP5" s="16"/>
      <c r="AQ5" s="16"/>
      <c r="AR5" s="16"/>
    </row>
    <row r="6" customHeight="1" spans="1:44">
      <c r="A6" s="34">
        <v>3</v>
      </c>
      <c r="B6" s="47" t="s">
        <v>218</v>
      </c>
      <c r="C6" s="48" t="s">
        <v>151</v>
      </c>
      <c r="D6" s="49"/>
      <c r="E6" s="38" t="s">
        <v>33</v>
      </c>
      <c r="F6" s="50">
        <v>45</v>
      </c>
      <c r="G6" s="51" t="s">
        <v>216</v>
      </c>
      <c r="H6" s="40">
        <v>44466</v>
      </c>
      <c r="I6" s="40">
        <v>44473</v>
      </c>
      <c r="J6" s="136">
        <f t="shared" si="0"/>
        <v>7</v>
      </c>
      <c r="K6" s="51" t="s">
        <v>219</v>
      </c>
      <c r="L6" s="145">
        <v>3555144052</v>
      </c>
      <c r="M6" s="144">
        <v>6781</v>
      </c>
      <c r="N6" s="140"/>
      <c r="O6" s="140"/>
      <c r="P6" s="141"/>
      <c r="R6" s="141"/>
      <c r="W6" s="202"/>
      <c r="X6" s="203"/>
      <c r="Z6" s="225"/>
      <c r="AA6" s="210"/>
      <c r="AB6" s="226"/>
      <c r="AC6" s="226"/>
      <c r="AD6" s="226"/>
      <c r="AE6" s="210"/>
      <c r="AF6" s="226"/>
      <c r="AG6" s="226"/>
      <c r="AH6" s="226"/>
      <c r="AI6" s="229"/>
      <c r="AJ6" s="241"/>
      <c r="AK6" s="242"/>
      <c r="AL6" s="243"/>
      <c r="AM6" s="147"/>
      <c r="AN6" s="16"/>
      <c r="AO6" s="147"/>
      <c r="AP6" s="16"/>
      <c r="AQ6" s="16"/>
      <c r="AR6" s="16"/>
    </row>
    <row r="7" customHeight="1" spans="1:44">
      <c r="A7" s="34">
        <v>4</v>
      </c>
      <c r="B7" s="52" t="s">
        <v>220</v>
      </c>
      <c r="C7" s="53"/>
      <c r="D7" s="42" t="s">
        <v>221</v>
      </c>
      <c r="E7" s="38" t="s">
        <v>33</v>
      </c>
      <c r="F7" s="50">
        <v>15</v>
      </c>
      <c r="G7" s="51" t="s">
        <v>216</v>
      </c>
      <c r="H7" s="40">
        <v>44466</v>
      </c>
      <c r="I7" s="40">
        <v>44470</v>
      </c>
      <c r="J7" s="136">
        <f t="shared" si="0"/>
        <v>4</v>
      </c>
      <c r="K7" s="51" t="s">
        <v>219</v>
      </c>
      <c r="L7" s="145">
        <v>3555123574</v>
      </c>
      <c r="M7" s="144">
        <v>12884</v>
      </c>
      <c r="N7" s="140"/>
      <c r="O7" s="140"/>
      <c r="P7" s="141"/>
      <c r="R7" s="141"/>
      <c r="W7" s="202"/>
      <c r="X7" s="203"/>
      <c r="Z7" s="225"/>
      <c r="AA7" s="210"/>
      <c r="AB7" s="226"/>
      <c r="AC7" s="226"/>
      <c r="AD7" s="226"/>
      <c r="AE7" s="210"/>
      <c r="AF7" s="210"/>
      <c r="AG7" s="210"/>
      <c r="AH7" s="210"/>
      <c r="AI7" s="229"/>
      <c r="AJ7" s="241"/>
      <c r="AK7" s="242"/>
      <c r="AL7" s="243"/>
      <c r="AM7" s="147"/>
      <c r="AN7" s="16"/>
      <c r="AO7" s="147"/>
      <c r="AP7" s="16"/>
      <c r="AQ7" s="16"/>
      <c r="AR7" s="16"/>
    </row>
    <row r="8" customHeight="1" spans="1:44">
      <c r="A8" s="34">
        <v>5</v>
      </c>
      <c r="B8" s="47" t="s">
        <v>222</v>
      </c>
      <c r="C8" s="53"/>
      <c r="D8" s="42" t="s">
        <v>221</v>
      </c>
      <c r="E8" s="38" t="s">
        <v>33</v>
      </c>
      <c r="F8" s="50">
        <v>16</v>
      </c>
      <c r="G8" s="51" t="s">
        <v>216</v>
      </c>
      <c r="H8" s="40">
        <v>44466</v>
      </c>
      <c r="I8" s="40">
        <v>44470</v>
      </c>
      <c r="J8" s="136">
        <f t="shared" si="0"/>
        <v>4</v>
      </c>
      <c r="K8" s="51" t="s">
        <v>223</v>
      </c>
      <c r="L8" s="145">
        <v>3555405429</v>
      </c>
      <c r="M8" s="144">
        <v>12302</v>
      </c>
      <c r="N8" s="140"/>
      <c r="O8" s="140"/>
      <c r="P8" s="141"/>
      <c r="R8" s="141"/>
      <c r="W8" s="202"/>
      <c r="X8" s="203"/>
      <c r="Z8" s="225"/>
      <c r="AA8" s="210"/>
      <c r="AB8" s="226"/>
      <c r="AC8" s="226"/>
      <c r="AD8" s="226"/>
      <c r="AE8" s="210"/>
      <c r="AF8" s="210"/>
      <c r="AG8" s="210"/>
      <c r="AH8" s="210"/>
      <c r="AI8" s="229"/>
      <c r="AJ8" s="241"/>
      <c r="AK8" s="242"/>
      <c r="AL8" s="243"/>
      <c r="AM8" s="147"/>
      <c r="AN8" s="16"/>
      <c r="AO8" s="147"/>
      <c r="AP8" s="16"/>
      <c r="AQ8" s="16"/>
      <c r="AR8" s="16"/>
    </row>
    <row r="9" customHeight="1" spans="1:44">
      <c r="A9" s="34">
        <v>6</v>
      </c>
      <c r="B9" s="52" t="s">
        <v>224</v>
      </c>
      <c r="C9" s="53"/>
      <c r="D9" s="42" t="s">
        <v>221</v>
      </c>
      <c r="E9" s="38" t="s">
        <v>33</v>
      </c>
      <c r="F9" s="50">
        <v>25</v>
      </c>
      <c r="G9" s="51" t="s">
        <v>216</v>
      </c>
      <c r="H9" s="40">
        <v>44466</v>
      </c>
      <c r="I9" s="40">
        <v>44470</v>
      </c>
      <c r="J9" s="136">
        <f t="shared" si="0"/>
        <v>4</v>
      </c>
      <c r="K9" s="51" t="s">
        <v>219</v>
      </c>
      <c r="L9" s="145">
        <v>3555481966</v>
      </c>
      <c r="M9" s="144">
        <v>12608</v>
      </c>
      <c r="N9" s="140"/>
      <c r="O9" s="140"/>
      <c r="P9" s="141"/>
      <c r="R9" s="141"/>
      <c r="W9" s="202"/>
      <c r="X9" s="203"/>
      <c r="Z9" s="225"/>
      <c r="AA9" s="210"/>
      <c r="AB9" s="226"/>
      <c r="AC9" s="226"/>
      <c r="AD9" s="226"/>
      <c r="AE9" s="210"/>
      <c r="AF9" s="210"/>
      <c r="AG9" s="210"/>
      <c r="AH9" s="210"/>
      <c r="AI9" s="229"/>
      <c r="AJ9" s="241"/>
      <c r="AK9" s="242"/>
      <c r="AL9" s="243"/>
      <c r="AM9" s="147"/>
      <c r="AN9" s="16"/>
      <c r="AO9" s="147"/>
      <c r="AP9" s="268"/>
      <c r="AQ9" s="16"/>
      <c r="AR9" s="16"/>
    </row>
    <row r="10" customHeight="1" spans="1:44">
      <c r="A10" s="34">
        <v>7</v>
      </c>
      <c r="B10" s="47" t="s">
        <v>225</v>
      </c>
      <c r="C10" s="53"/>
      <c r="D10" s="42" t="s">
        <v>221</v>
      </c>
      <c r="E10" s="38" t="s">
        <v>33</v>
      </c>
      <c r="F10" s="50">
        <v>16</v>
      </c>
      <c r="G10" s="51" t="s">
        <v>216</v>
      </c>
      <c r="H10" s="40">
        <v>44471</v>
      </c>
      <c r="I10" s="40">
        <v>44473</v>
      </c>
      <c r="J10" s="136">
        <f t="shared" si="0"/>
        <v>2</v>
      </c>
      <c r="K10" s="51" t="s">
        <v>226</v>
      </c>
      <c r="L10" s="145">
        <v>3125121985</v>
      </c>
      <c r="M10" s="144">
        <v>11302</v>
      </c>
      <c r="N10" s="140"/>
      <c r="O10" s="140"/>
      <c r="P10" s="141"/>
      <c r="R10" s="141"/>
      <c r="W10" s="202"/>
      <c r="X10" s="203"/>
      <c r="Z10" s="225"/>
      <c r="AA10" s="210"/>
      <c r="AB10" s="226"/>
      <c r="AC10" s="226"/>
      <c r="AD10" s="226"/>
      <c r="AE10" s="210"/>
      <c r="AF10" s="210"/>
      <c r="AG10" s="210"/>
      <c r="AH10" s="210"/>
      <c r="AI10" s="229"/>
      <c r="AJ10" s="241"/>
      <c r="AK10" s="242"/>
      <c r="AL10" s="243"/>
      <c r="AM10" s="147"/>
      <c r="AN10" s="16"/>
      <c r="AO10" s="147"/>
      <c r="AP10" s="268"/>
      <c r="AQ10" s="16"/>
      <c r="AR10" s="16"/>
    </row>
    <row r="11" ht="18" customHeight="1" spans="1:44">
      <c r="A11" s="34">
        <v>8</v>
      </c>
      <c r="B11" s="52" t="s">
        <v>227</v>
      </c>
      <c r="C11" s="53"/>
      <c r="D11" s="48" t="s">
        <v>228</v>
      </c>
      <c r="E11" s="38" t="s">
        <v>33</v>
      </c>
      <c r="F11" s="50">
        <v>45</v>
      </c>
      <c r="G11" s="51" t="s">
        <v>216</v>
      </c>
      <c r="H11" s="40">
        <v>44473</v>
      </c>
      <c r="I11" s="40">
        <v>44475</v>
      </c>
      <c r="J11" s="136">
        <f t="shared" si="0"/>
        <v>2</v>
      </c>
      <c r="K11" s="51" t="s">
        <v>213</v>
      </c>
      <c r="L11" s="145">
        <v>3555320439</v>
      </c>
      <c r="M11" s="144">
        <v>4105</v>
      </c>
      <c r="N11" s="140"/>
      <c r="O11" s="140"/>
      <c r="P11" s="141"/>
      <c r="R11" s="141"/>
      <c r="W11" s="202"/>
      <c r="X11" s="203"/>
      <c r="Z11" s="225"/>
      <c r="AA11" s="210"/>
      <c r="AB11" s="226"/>
      <c r="AC11" s="226"/>
      <c r="AD11" s="226"/>
      <c r="AE11" s="210"/>
      <c r="AF11" s="210"/>
      <c r="AG11" s="210"/>
      <c r="AH11" s="210"/>
      <c r="AI11" s="229"/>
      <c r="AJ11" s="241"/>
      <c r="AK11" s="242"/>
      <c r="AL11" s="243"/>
      <c r="AM11" s="147"/>
      <c r="AN11" s="16"/>
      <c r="AO11" s="147"/>
      <c r="AP11" s="268"/>
      <c r="AQ11" s="16"/>
      <c r="AR11" s="16"/>
    </row>
    <row r="12" customHeight="1" spans="1:44">
      <c r="A12" s="34">
        <v>9</v>
      </c>
      <c r="B12" s="47" t="s">
        <v>229</v>
      </c>
      <c r="C12" s="53"/>
      <c r="D12" s="48" t="s">
        <v>230</v>
      </c>
      <c r="E12" s="38" t="s">
        <v>32</v>
      </c>
      <c r="F12" s="50">
        <v>11</v>
      </c>
      <c r="G12" s="51" t="s">
        <v>216</v>
      </c>
      <c r="H12" s="40">
        <v>44475</v>
      </c>
      <c r="I12" s="40">
        <v>44477</v>
      </c>
      <c r="J12" s="136">
        <f t="shared" si="0"/>
        <v>2</v>
      </c>
      <c r="K12" s="51" t="s">
        <v>217</v>
      </c>
      <c r="L12" s="145">
        <v>3105760131</v>
      </c>
      <c r="M12" s="144">
        <v>10537</v>
      </c>
      <c r="N12" s="140"/>
      <c r="O12" s="140"/>
      <c r="P12" s="146"/>
      <c r="R12" s="141"/>
      <c r="W12" s="202"/>
      <c r="X12" s="203"/>
      <c r="Z12" s="225"/>
      <c r="AA12" s="210"/>
      <c r="AB12" s="226"/>
      <c r="AC12" s="226"/>
      <c r="AD12" s="226"/>
      <c r="AE12" s="210"/>
      <c r="AF12" s="210"/>
      <c r="AG12" s="210"/>
      <c r="AH12" s="210"/>
      <c r="AI12" s="229"/>
      <c r="AJ12" s="241"/>
      <c r="AK12" s="242"/>
      <c r="AL12" s="243"/>
      <c r="AM12" s="244"/>
      <c r="AN12" s="16"/>
      <c r="AO12" s="147"/>
      <c r="AP12" s="268"/>
      <c r="AQ12" s="16"/>
      <c r="AR12" s="16"/>
    </row>
    <row r="13" customHeight="1" spans="1:44">
      <c r="A13" s="34">
        <v>10</v>
      </c>
      <c r="B13" s="47" t="s">
        <v>231</v>
      </c>
      <c r="C13" s="53"/>
      <c r="D13" s="42" t="s">
        <v>157</v>
      </c>
      <c r="E13" s="38" t="s">
        <v>33</v>
      </c>
      <c r="F13" s="50">
        <v>17</v>
      </c>
      <c r="G13" s="51" t="s">
        <v>216</v>
      </c>
      <c r="H13" s="40">
        <v>44474</v>
      </c>
      <c r="I13" s="40">
        <v>44478</v>
      </c>
      <c r="J13" s="136">
        <f t="shared" si="0"/>
        <v>4</v>
      </c>
      <c r="K13" s="51" t="s">
        <v>213</v>
      </c>
      <c r="L13" s="145">
        <v>3555258366</v>
      </c>
      <c r="M13" s="144">
        <v>10768</v>
      </c>
      <c r="N13" s="140"/>
      <c r="O13" s="140"/>
      <c r="P13" s="147"/>
      <c r="R13" s="141"/>
      <c r="W13" s="202"/>
      <c r="X13" s="203"/>
      <c r="Z13" s="225"/>
      <c r="AA13" s="210"/>
      <c r="AB13" s="226"/>
      <c r="AC13" s="226"/>
      <c r="AD13" s="226"/>
      <c r="AE13" s="210"/>
      <c r="AF13" s="210"/>
      <c r="AG13" s="210"/>
      <c r="AH13" s="210"/>
      <c r="AI13" s="229"/>
      <c r="AJ13" s="241"/>
      <c r="AK13" s="242"/>
      <c r="AL13" s="243"/>
      <c r="AM13" s="147"/>
      <c r="AN13" s="16"/>
      <c r="AO13" s="147"/>
      <c r="AP13" s="268"/>
      <c r="AQ13" s="16"/>
      <c r="AR13" s="16"/>
    </row>
    <row r="14" customHeight="1" spans="1:44">
      <c r="A14" s="34">
        <v>11</v>
      </c>
      <c r="B14" s="41" t="s">
        <v>232</v>
      </c>
      <c r="C14" s="53"/>
      <c r="D14" s="42" t="s">
        <v>76</v>
      </c>
      <c r="E14" s="44" t="s">
        <v>33</v>
      </c>
      <c r="F14" s="45">
        <v>54</v>
      </c>
      <c r="G14" s="46" t="s">
        <v>216</v>
      </c>
      <c r="H14" s="40">
        <v>44476</v>
      </c>
      <c r="I14" s="40">
        <v>44482</v>
      </c>
      <c r="J14" s="136">
        <f t="shared" si="0"/>
        <v>6</v>
      </c>
      <c r="K14" s="142" t="s">
        <v>219</v>
      </c>
      <c r="L14" s="145">
        <v>3555718720</v>
      </c>
      <c r="M14" s="144">
        <v>6000</v>
      </c>
      <c r="N14" s="140"/>
      <c r="O14" s="140"/>
      <c r="P14" s="147"/>
      <c r="R14" s="141"/>
      <c r="W14" s="202"/>
      <c r="X14" s="203"/>
      <c r="Z14" s="225"/>
      <c r="AA14" s="210"/>
      <c r="AB14" s="226"/>
      <c r="AC14" s="226"/>
      <c r="AD14" s="226"/>
      <c r="AE14" s="210"/>
      <c r="AF14" s="210"/>
      <c r="AG14" s="210"/>
      <c r="AH14" s="210"/>
      <c r="AI14" s="229"/>
      <c r="AJ14" s="241"/>
      <c r="AK14" s="242"/>
      <c r="AL14" s="243"/>
      <c r="AM14" s="147"/>
      <c r="AN14" s="16"/>
      <c r="AO14" s="147"/>
      <c r="AP14" s="268"/>
      <c r="AQ14" s="16"/>
      <c r="AR14" s="16"/>
    </row>
    <row r="15" customHeight="1" spans="1:44">
      <c r="A15" s="34">
        <v>12</v>
      </c>
      <c r="B15" s="41" t="s">
        <v>233</v>
      </c>
      <c r="C15" s="53"/>
      <c r="D15" s="42" t="s">
        <v>234</v>
      </c>
      <c r="E15" s="44" t="s">
        <v>33</v>
      </c>
      <c r="F15" s="45">
        <v>45</v>
      </c>
      <c r="G15" s="46" t="s">
        <v>216</v>
      </c>
      <c r="H15" s="40">
        <v>44484</v>
      </c>
      <c r="I15" s="40">
        <v>44490</v>
      </c>
      <c r="J15" s="136">
        <f t="shared" si="0"/>
        <v>6</v>
      </c>
      <c r="K15" s="142" t="s">
        <v>219</v>
      </c>
      <c r="L15" s="143">
        <v>3125189000</v>
      </c>
      <c r="M15" s="139">
        <v>14025</v>
      </c>
      <c r="N15" s="140"/>
      <c r="O15" s="140"/>
      <c r="P15" s="148"/>
      <c r="R15" s="148"/>
      <c r="W15" s="204"/>
      <c r="X15" s="203"/>
      <c r="Z15" s="225"/>
      <c r="AA15" s="227"/>
      <c r="AB15" s="226"/>
      <c r="AC15" s="226"/>
      <c r="AD15" s="226"/>
      <c r="AE15" s="227"/>
      <c r="AF15" s="226"/>
      <c r="AG15" s="226"/>
      <c r="AH15" s="226"/>
      <c r="AI15" s="242"/>
      <c r="AJ15" s="241"/>
      <c r="AK15" s="245"/>
      <c r="AL15" s="243"/>
      <c r="AM15" s="246"/>
      <c r="AN15" s="16"/>
      <c r="AO15" s="147"/>
      <c r="AP15" s="268"/>
      <c r="AQ15" s="16"/>
      <c r="AR15" s="16"/>
    </row>
    <row r="16" customHeight="1" spans="1:44">
      <c r="A16" s="34">
        <v>13</v>
      </c>
      <c r="B16" s="44" t="s">
        <v>235</v>
      </c>
      <c r="C16" s="42" t="s">
        <v>151</v>
      </c>
      <c r="D16" s="54"/>
      <c r="E16" s="44" t="s">
        <v>33</v>
      </c>
      <c r="F16" s="55">
        <v>46</v>
      </c>
      <c r="G16" s="56" t="s">
        <v>216</v>
      </c>
      <c r="H16" s="40">
        <v>44487</v>
      </c>
      <c r="I16" s="40">
        <v>44491</v>
      </c>
      <c r="J16" s="136">
        <f t="shared" si="0"/>
        <v>4</v>
      </c>
      <c r="K16" s="44" t="s">
        <v>219</v>
      </c>
      <c r="L16" s="149">
        <v>3555158323</v>
      </c>
      <c r="M16" s="139">
        <v>7190</v>
      </c>
      <c r="N16" s="140"/>
      <c r="AA16" s="227"/>
      <c r="AB16" s="226"/>
      <c r="AC16" s="226"/>
      <c r="AD16" s="226"/>
      <c r="AE16" s="227"/>
      <c r="AF16" s="226"/>
      <c r="AG16" s="226"/>
      <c r="AH16" s="226"/>
      <c r="AI16" s="247"/>
      <c r="AJ16" s="241"/>
      <c r="AK16" s="245"/>
      <c r="AL16" s="243"/>
      <c r="AM16" s="246"/>
      <c r="AN16" s="16"/>
      <c r="AO16" s="147"/>
      <c r="AP16" s="268"/>
      <c r="AQ16" s="16"/>
      <c r="AR16" s="16"/>
    </row>
    <row r="17" customHeight="1" spans="1:44">
      <c r="A17" s="34">
        <v>14</v>
      </c>
      <c r="B17" s="44" t="s">
        <v>236</v>
      </c>
      <c r="C17" s="42" t="s">
        <v>151</v>
      </c>
      <c r="D17" s="56"/>
      <c r="E17" s="44" t="s">
        <v>33</v>
      </c>
      <c r="F17" s="55">
        <v>60</v>
      </c>
      <c r="G17" s="56" t="s">
        <v>216</v>
      </c>
      <c r="H17" s="40">
        <v>44489</v>
      </c>
      <c r="I17" s="40">
        <v>44491</v>
      </c>
      <c r="J17" s="136">
        <f t="shared" si="0"/>
        <v>2</v>
      </c>
      <c r="K17" s="44" t="s">
        <v>219</v>
      </c>
      <c r="L17" s="149">
        <v>3554401170</v>
      </c>
      <c r="M17" s="139">
        <v>5180</v>
      </c>
      <c r="N17" s="140"/>
      <c r="O17" s="140"/>
      <c r="P17" s="148"/>
      <c r="R17" s="148"/>
      <c r="W17" s="204"/>
      <c r="X17" s="203"/>
      <c r="Z17" s="225"/>
      <c r="AA17" s="227"/>
      <c r="AB17" s="226"/>
      <c r="AC17" s="226"/>
      <c r="AD17" s="226"/>
      <c r="AE17" s="227"/>
      <c r="AF17" s="226"/>
      <c r="AG17" s="226"/>
      <c r="AH17" s="226"/>
      <c r="AI17" s="247"/>
      <c r="AJ17" s="241"/>
      <c r="AK17" s="245"/>
      <c r="AL17" s="243"/>
      <c r="AM17" s="246"/>
      <c r="AN17" s="16"/>
      <c r="AO17" s="147"/>
      <c r="AP17" s="268"/>
      <c r="AQ17" s="16"/>
      <c r="AR17" s="16"/>
    </row>
    <row r="18" customHeight="1" spans="1:44">
      <c r="A18" s="34">
        <v>15</v>
      </c>
      <c r="B18" s="57" t="s">
        <v>237</v>
      </c>
      <c r="C18" s="42" t="s">
        <v>212</v>
      </c>
      <c r="D18" s="43"/>
      <c r="E18" s="51" t="s">
        <v>33</v>
      </c>
      <c r="F18" s="45">
        <v>35</v>
      </c>
      <c r="G18" s="46" t="s">
        <v>216</v>
      </c>
      <c r="H18" s="40">
        <v>44489</v>
      </c>
      <c r="I18" s="40">
        <v>44496</v>
      </c>
      <c r="J18" s="136">
        <f t="shared" si="0"/>
        <v>7</v>
      </c>
      <c r="K18" s="142" t="s">
        <v>226</v>
      </c>
      <c r="L18" s="145">
        <v>3555620666</v>
      </c>
      <c r="M18" s="139">
        <v>17387</v>
      </c>
      <c r="N18" s="140"/>
      <c r="O18" s="140"/>
      <c r="P18" s="148"/>
      <c r="R18" s="148"/>
      <c r="W18" s="204"/>
      <c r="X18" s="203"/>
      <c r="Z18" s="225"/>
      <c r="AA18" s="227"/>
      <c r="AB18" s="226"/>
      <c r="AC18" s="226"/>
      <c r="AD18" s="226"/>
      <c r="AE18" s="227"/>
      <c r="AF18" s="226"/>
      <c r="AG18" s="226"/>
      <c r="AH18" s="226"/>
      <c r="AI18" s="247"/>
      <c r="AJ18" s="241"/>
      <c r="AK18" s="245"/>
      <c r="AL18" s="243"/>
      <c r="AM18" s="246"/>
      <c r="AN18" s="16"/>
      <c r="AO18" s="147"/>
      <c r="AP18" s="268"/>
      <c r="AQ18" s="16"/>
      <c r="AR18" s="16"/>
    </row>
    <row r="19" customHeight="1" spans="1:44">
      <c r="A19" s="34">
        <v>16</v>
      </c>
      <c r="B19" s="58" t="s">
        <v>238</v>
      </c>
      <c r="C19" s="42" t="s">
        <v>85</v>
      </c>
      <c r="D19" s="43"/>
      <c r="E19" s="59" t="s">
        <v>32</v>
      </c>
      <c r="F19" s="60">
        <v>65</v>
      </c>
      <c r="G19" s="61" t="s">
        <v>239</v>
      </c>
      <c r="H19" s="40">
        <v>44465</v>
      </c>
      <c r="I19" s="40">
        <v>44470</v>
      </c>
      <c r="J19" s="136">
        <f t="shared" si="0"/>
        <v>5</v>
      </c>
      <c r="K19" s="150" t="s">
        <v>240</v>
      </c>
      <c r="L19" s="151">
        <v>3129746560</v>
      </c>
      <c r="M19" s="152">
        <v>16451</v>
      </c>
      <c r="N19" s="140"/>
      <c r="O19" s="140"/>
      <c r="P19" s="148"/>
      <c r="R19" s="148"/>
      <c r="W19" s="204"/>
      <c r="X19" s="203"/>
      <c r="Z19" s="225"/>
      <c r="AA19" s="227"/>
      <c r="AB19" s="226"/>
      <c r="AC19" s="226"/>
      <c r="AD19" s="226"/>
      <c r="AE19" s="227"/>
      <c r="AF19" s="226"/>
      <c r="AG19" s="226"/>
      <c r="AH19" s="226"/>
      <c r="AI19" s="248"/>
      <c r="AJ19" s="241"/>
      <c r="AK19" s="249"/>
      <c r="AL19" s="243"/>
      <c r="AM19" s="246"/>
      <c r="AN19" s="16"/>
      <c r="AO19" s="147"/>
      <c r="AP19" s="268"/>
      <c r="AQ19" s="16"/>
      <c r="AR19" s="16"/>
    </row>
    <row r="20" customHeight="1" spans="1:44">
      <c r="A20" s="34">
        <v>17</v>
      </c>
      <c r="B20" s="47" t="s">
        <v>241</v>
      </c>
      <c r="C20" s="53"/>
      <c r="D20" s="42" t="s">
        <v>73</v>
      </c>
      <c r="E20" s="47" t="s">
        <v>33</v>
      </c>
      <c r="F20" s="47">
        <v>39</v>
      </c>
      <c r="G20" s="61" t="s">
        <v>239</v>
      </c>
      <c r="H20" s="40">
        <v>44465</v>
      </c>
      <c r="I20" s="40">
        <v>44471</v>
      </c>
      <c r="J20" s="136">
        <f t="shared" si="0"/>
        <v>6</v>
      </c>
      <c r="K20" s="150" t="s">
        <v>242</v>
      </c>
      <c r="L20" s="153">
        <v>3555350717</v>
      </c>
      <c r="M20" s="152">
        <v>18934</v>
      </c>
      <c r="N20" s="140"/>
      <c r="O20" s="140"/>
      <c r="P20" s="148"/>
      <c r="R20" s="141"/>
      <c r="W20" s="204"/>
      <c r="X20" s="203"/>
      <c r="Z20" s="225"/>
      <c r="AA20" s="227"/>
      <c r="AB20" s="226"/>
      <c r="AC20" s="226"/>
      <c r="AD20" s="226"/>
      <c r="AE20" s="210"/>
      <c r="AF20" s="226"/>
      <c r="AG20" s="226"/>
      <c r="AH20" s="226"/>
      <c r="AI20" s="227"/>
      <c r="AJ20" s="241"/>
      <c r="AK20" s="250"/>
      <c r="AL20" s="243"/>
      <c r="AM20" s="246"/>
      <c r="AN20" s="16"/>
      <c r="AO20" s="147"/>
      <c r="AP20" s="268"/>
      <c r="AQ20" s="16"/>
      <c r="AR20" s="16"/>
    </row>
    <row r="21" customHeight="1" spans="1:44">
      <c r="A21" s="34">
        <v>18</v>
      </c>
      <c r="B21" s="58" t="s">
        <v>243</v>
      </c>
      <c r="C21" s="53"/>
      <c r="D21" s="42" t="s">
        <v>221</v>
      </c>
      <c r="E21" s="62" t="s">
        <v>33</v>
      </c>
      <c r="F21" s="60">
        <v>14</v>
      </c>
      <c r="G21" s="61" t="s">
        <v>239</v>
      </c>
      <c r="H21" s="40">
        <v>44469</v>
      </c>
      <c r="I21" s="40">
        <v>44471</v>
      </c>
      <c r="J21" s="136">
        <f t="shared" si="0"/>
        <v>2</v>
      </c>
      <c r="K21" s="150" t="s">
        <v>244</v>
      </c>
      <c r="L21" s="154">
        <v>3138092474</v>
      </c>
      <c r="M21" s="152">
        <v>7888</v>
      </c>
      <c r="N21" s="140"/>
      <c r="O21" s="140"/>
      <c r="P21" s="148"/>
      <c r="R21" s="141"/>
      <c r="W21" s="204"/>
      <c r="X21" s="203"/>
      <c r="Z21" s="225"/>
      <c r="AA21" s="227"/>
      <c r="AB21" s="226"/>
      <c r="AC21" s="226"/>
      <c r="AD21" s="226"/>
      <c r="AE21" s="210"/>
      <c r="AF21" s="226"/>
      <c r="AG21" s="226"/>
      <c r="AH21" s="226"/>
      <c r="AI21" s="227"/>
      <c r="AJ21" s="241"/>
      <c r="AK21" s="250"/>
      <c r="AL21" s="243"/>
      <c r="AM21" s="246"/>
      <c r="AN21" s="16"/>
      <c r="AO21" s="147"/>
      <c r="AP21" s="268"/>
      <c r="AQ21" s="16"/>
      <c r="AR21" s="16"/>
    </row>
    <row r="22" customHeight="1" spans="1:44">
      <c r="A22" s="34">
        <v>19</v>
      </c>
      <c r="B22" s="58" t="s">
        <v>245</v>
      </c>
      <c r="C22" s="53"/>
      <c r="D22" s="42" t="s">
        <v>221</v>
      </c>
      <c r="E22" s="59" t="s">
        <v>33</v>
      </c>
      <c r="F22" s="60">
        <v>13</v>
      </c>
      <c r="G22" s="61" t="s">
        <v>239</v>
      </c>
      <c r="H22" s="40">
        <v>44472</v>
      </c>
      <c r="I22" s="40">
        <v>44474</v>
      </c>
      <c r="J22" s="136">
        <f t="shared" ref="J22:J33" si="1">I22-H22</f>
        <v>2</v>
      </c>
      <c r="K22" s="155" t="s">
        <v>246</v>
      </c>
      <c r="L22" s="154">
        <v>3555196630</v>
      </c>
      <c r="M22" s="152">
        <v>8558</v>
      </c>
      <c r="N22" s="140"/>
      <c r="O22" s="140"/>
      <c r="P22" s="148"/>
      <c r="R22" s="141"/>
      <c r="W22" s="204"/>
      <c r="X22" s="203"/>
      <c r="Z22" s="225"/>
      <c r="AA22" s="227"/>
      <c r="AB22" s="226"/>
      <c r="AC22" s="226"/>
      <c r="AD22" s="226"/>
      <c r="AE22" s="210"/>
      <c r="AF22" s="226"/>
      <c r="AG22" s="226"/>
      <c r="AH22" s="226"/>
      <c r="AI22" s="227"/>
      <c r="AJ22" s="241"/>
      <c r="AK22" s="250"/>
      <c r="AL22" s="243"/>
      <c r="AM22" s="246"/>
      <c r="AN22" s="16"/>
      <c r="AO22" s="147"/>
      <c r="AP22" s="268"/>
      <c r="AQ22" s="16"/>
      <c r="AR22" s="16"/>
    </row>
    <row r="23" customHeight="1" spans="1:44">
      <c r="A23" s="34">
        <v>20</v>
      </c>
      <c r="B23" s="63" t="s">
        <v>247</v>
      </c>
      <c r="C23" s="42" t="s">
        <v>248</v>
      </c>
      <c r="D23" s="43"/>
      <c r="E23" s="62" t="s">
        <v>32</v>
      </c>
      <c r="F23" s="64">
        <v>16</v>
      </c>
      <c r="G23" s="61" t="s">
        <v>239</v>
      </c>
      <c r="H23" s="40">
        <v>44473</v>
      </c>
      <c r="I23" s="40">
        <v>44476</v>
      </c>
      <c r="J23" s="136">
        <f t="shared" si="1"/>
        <v>3</v>
      </c>
      <c r="K23" s="150" t="s">
        <v>249</v>
      </c>
      <c r="L23" s="154">
        <v>3128865545</v>
      </c>
      <c r="M23" s="152">
        <v>3488</v>
      </c>
      <c r="N23" s="140"/>
      <c r="O23" s="140"/>
      <c r="P23" s="148"/>
      <c r="R23" s="141"/>
      <c r="W23" s="204"/>
      <c r="X23" s="203"/>
      <c r="Z23" s="225"/>
      <c r="AA23" s="227"/>
      <c r="AB23" s="226"/>
      <c r="AC23" s="226"/>
      <c r="AD23" s="226"/>
      <c r="AE23" s="210"/>
      <c r="AF23" s="226"/>
      <c r="AG23" s="226"/>
      <c r="AH23" s="226"/>
      <c r="AI23" s="227"/>
      <c r="AJ23" s="241"/>
      <c r="AK23" s="250"/>
      <c r="AL23" s="243"/>
      <c r="AM23" s="246"/>
      <c r="AN23" s="16"/>
      <c r="AO23" s="147"/>
      <c r="AP23" s="268"/>
      <c r="AQ23" s="16"/>
      <c r="AR23" s="16"/>
    </row>
    <row r="24" customHeight="1" spans="1:44">
      <c r="A24" s="34">
        <v>21</v>
      </c>
      <c r="B24" s="63" t="s">
        <v>250</v>
      </c>
      <c r="C24" s="53"/>
      <c r="D24" s="42" t="s">
        <v>251</v>
      </c>
      <c r="E24" s="59" t="s">
        <v>33</v>
      </c>
      <c r="F24" s="64">
        <v>37</v>
      </c>
      <c r="G24" s="61" t="s">
        <v>239</v>
      </c>
      <c r="H24" s="40">
        <v>44474</v>
      </c>
      <c r="I24" s="40">
        <v>44477</v>
      </c>
      <c r="J24" s="136">
        <f t="shared" si="1"/>
        <v>3</v>
      </c>
      <c r="K24" s="150" t="s">
        <v>249</v>
      </c>
      <c r="L24" s="154">
        <v>3439652427</v>
      </c>
      <c r="M24" s="152">
        <v>13883</v>
      </c>
      <c r="N24" s="140"/>
      <c r="O24" s="140"/>
      <c r="P24" s="148"/>
      <c r="R24" s="141"/>
      <c r="W24" s="204"/>
      <c r="X24" s="203"/>
      <c r="Z24" s="225"/>
      <c r="AA24" s="227"/>
      <c r="AB24" s="226"/>
      <c r="AC24" s="226"/>
      <c r="AD24" s="226"/>
      <c r="AE24" s="210"/>
      <c r="AF24" s="226"/>
      <c r="AG24" s="226"/>
      <c r="AH24" s="226"/>
      <c r="AI24" s="227"/>
      <c r="AJ24" s="241"/>
      <c r="AK24" s="250"/>
      <c r="AL24" s="243"/>
      <c r="AM24" s="246"/>
      <c r="AN24" s="16"/>
      <c r="AO24" s="147"/>
      <c r="AP24" s="268"/>
      <c r="AQ24" s="16"/>
      <c r="AR24" s="16"/>
    </row>
    <row r="25" customHeight="1" spans="1:44">
      <c r="A25" s="34">
        <v>22</v>
      </c>
      <c r="B25" s="58" t="s">
        <v>252</v>
      </c>
      <c r="C25" s="53"/>
      <c r="D25" s="42" t="s">
        <v>253</v>
      </c>
      <c r="E25" s="47" t="s">
        <v>32</v>
      </c>
      <c r="F25" s="60">
        <v>44</v>
      </c>
      <c r="G25" s="61" t="s">
        <v>239</v>
      </c>
      <c r="H25" s="40">
        <v>44476</v>
      </c>
      <c r="I25" s="40">
        <v>44480</v>
      </c>
      <c r="J25" s="136">
        <f t="shared" si="1"/>
        <v>4</v>
      </c>
      <c r="K25" s="150" t="s">
        <v>244</v>
      </c>
      <c r="L25" s="151">
        <v>3555922635</v>
      </c>
      <c r="M25" s="152">
        <v>6354</v>
      </c>
      <c r="N25" s="140"/>
      <c r="O25" s="140"/>
      <c r="P25" s="148"/>
      <c r="R25" s="141"/>
      <c r="W25" s="204"/>
      <c r="X25" s="203"/>
      <c r="Z25" s="225"/>
      <c r="AA25" s="227"/>
      <c r="AB25" s="226"/>
      <c r="AC25" s="226"/>
      <c r="AD25" s="226"/>
      <c r="AE25" s="210"/>
      <c r="AF25" s="226"/>
      <c r="AG25" s="226"/>
      <c r="AH25" s="226"/>
      <c r="AI25" s="227"/>
      <c r="AJ25" s="241"/>
      <c r="AK25" s="250"/>
      <c r="AL25" s="243"/>
      <c r="AM25" s="246"/>
      <c r="AN25" s="16"/>
      <c r="AO25" s="147"/>
      <c r="AP25" s="268"/>
      <c r="AQ25" s="16"/>
      <c r="AR25" s="16"/>
    </row>
    <row r="26" customHeight="1" spans="1:44">
      <c r="A26" s="34">
        <v>23</v>
      </c>
      <c r="B26" s="47" t="s">
        <v>254</v>
      </c>
      <c r="C26" s="42" t="s">
        <v>86</v>
      </c>
      <c r="D26" s="43"/>
      <c r="E26" s="51" t="s">
        <v>33</v>
      </c>
      <c r="F26" s="49">
        <v>40</v>
      </c>
      <c r="G26" s="61" t="s">
        <v>239</v>
      </c>
      <c r="H26" s="65">
        <v>44480</v>
      </c>
      <c r="I26" s="65">
        <v>44483</v>
      </c>
      <c r="J26" s="136">
        <f t="shared" si="1"/>
        <v>3</v>
      </c>
      <c r="K26" s="46" t="s">
        <v>244</v>
      </c>
      <c r="L26" s="154">
        <v>3179007256</v>
      </c>
      <c r="M26" s="152">
        <v>3519</v>
      </c>
      <c r="N26" s="140"/>
      <c r="O26" s="140"/>
      <c r="P26" s="148"/>
      <c r="R26" s="141"/>
      <c r="W26" s="204"/>
      <c r="X26" s="203"/>
      <c r="Z26" s="225"/>
      <c r="AA26" s="227"/>
      <c r="AB26" s="226"/>
      <c r="AC26" s="226"/>
      <c r="AD26" s="226"/>
      <c r="AE26" s="210"/>
      <c r="AF26" s="226"/>
      <c r="AG26" s="226"/>
      <c r="AH26" s="226"/>
      <c r="AI26" s="227"/>
      <c r="AJ26" s="241"/>
      <c r="AK26" s="250"/>
      <c r="AL26" s="243"/>
      <c r="AM26" s="246"/>
      <c r="AN26" s="16"/>
      <c r="AO26" s="147"/>
      <c r="AP26" s="268"/>
      <c r="AQ26" s="16"/>
      <c r="AR26" s="16"/>
    </row>
    <row r="27" customHeight="1" spans="1:44">
      <c r="A27" s="34">
        <v>24</v>
      </c>
      <c r="B27" s="66" t="s">
        <v>255</v>
      </c>
      <c r="C27" s="53"/>
      <c r="D27" s="42" t="s">
        <v>74</v>
      </c>
      <c r="E27" s="51" t="s">
        <v>32</v>
      </c>
      <c r="F27" s="64">
        <v>60</v>
      </c>
      <c r="G27" s="61" t="s">
        <v>239</v>
      </c>
      <c r="H27" s="40">
        <v>44481</v>
      </c>
      <c r="I27" s="40">
        <v>44483</v>
      </c>
      <c r="J27" s="136">
        <f t="shared" si="1"/>
        <v>2</v>
      </c>
      <c r="K27" s="150" t="s">
        <v>256</v>
      </c>
      <c r="L27" s="154">
        <v>3555489050</v>
      </c>
      <c r="M27" s="152">
        <v>10896</v>
      </c>
      <c r="N27" s="140"/>
      <c r="O27" s="140"/>
      <c r="P27" s="148"/>
      <c r="R27" s="141"/>
      <c r="W27" s="204"/>
      <c r="X27" s="203"/>
      <c r="Z27" s="225"/>
      <c r="AA27" s="227"/>
      <c r="AB27" s="226"/>
      <c r="AC27" s="226"/>
      <c r="AD27" s="226"/>
      <c r="AE27" s="210"/>
      <c r="AF27" s="226"/>
      <c r="AG27" s="226"/>
      <c r="AH27" s="226"/>
      <c r="AI27" s="227"/>
      <c r="AJ27" s="241"/>
      <c r="AK27" s="250"/>
      <c r="AL27" s="243"/>
      <c r="AM27" s="246"/>
      <c r="AN27" s="16"/>
      <c r="AO27" s="147"/>
      <c r="AP27" s="268"/>
      <c r="AQ27" s="16"/>
      <c r="AR27" s="16"/>
    </row>
    <row r="28" customHeight="1" spans="1:44">
      <c r="A28" s="34">
        <v>25</v>
      </c>
      <c r="B28" s="66" t="s">
        <v>257</v>
      </c>
      <c r="C28" s="53"/>
      <c r="D28" s="67" t="s">
        <v>75</v>
      </c>
      <c r="E28" s="51" t="s">
        <v>33</v>
      </c>
      <c r="F28" s="64">
        <v>39</v>
      </c>
      <c r="G28" s="61" t="s">
        <v>239</v>
      </c>
      <c r="H28" s="40">
        <v>44485</v>
      </c>
      <c r="I28" s="40">
        <v>44489</v>
      </c>
      <c r="J28" s="136">
        <f t="shared" si="1"/>
        <v>4</v>
      </c>
      <c r="K28" s="150" t="s">
        <v>213</v>
      </c>
      <c r="L28" s="154">
        <v>3446604434</v>
      </c>
      <c r="M28" s="152">
        <v>24790</v>
      </c>
      <c r="N28" s="140"/>
      <c r="O28" s="140"/>
      <c r="P28" s="148"/>
      <c r="R28" s="141"/>
      <c r="W28" s="204"/>
      <c r="X28" s="203"/>
      <c r="Z28" s="225"/>
      <c r="AA28" s="227"/>
      <c r="AB28" s="226"/>
      <c r="AC28" s="226"/>
      <c r="AD28" s="226"/>
      <c r="AE28" s="210"/>
      <c r="AF28" s="226"/>
      <c r="AG28" s="226"/>
      <c r="AH28" s="226"/>
      <c r="AI28" s="227"/>
      <c r="AJ28" s="241"/>
      <c r="AK28" s="250"/>
      <c r="AL28" s="243"/>
      <c r="AM28" s="246"/>
      <c r="AN28" s="16"/>
      <c r="AO28" s="147"/>
      <c r="AP28" s="268"/>
      <c r="AQ28" s="16"/>
      <c r="AR28" s="16"/>
    </row>
    <row r="29" customHeight="1" spans="1:42">
      <c r="A29" s="34">
        <v>26</v>
      </c>
      <c r="B29" s="66" t="s">
        <v>258</v>
      </c>
      <c r="C29" s="53"/>
      <c r="D29" s="42" t="s">
        <v>221</v>
      </c>
      <c r="E29" s="47" t="s">
        <v>33</v>
      </c>
      <c r="F29" s="64">
        <v>14</v>
      </c>
      <c r="G29" s="61" t="s">
        <v>239</v>
      </c>
      <c r="H29" s="40">
        <v>44485</v>
      </c>
      <c r="I29" s="40">
        <v>44488</v>
      </c>
      <c r="J29" s="136">
        <f t="shared" si="1"/>
        <v>3</v>
      </c>
      <c r="K29" s="51" t="s">
        <v>259</v>
      </c>
      <c r="L29" s="49">
        <v>3144665747</v>
      </c>
      <c r="M29" s="152">
        <v>13286</v>
      </c>
      <c r="N29" s="140"/>
      <c r="O29" s="140"/>
      <c r="P29" s="148"/>
      <c r="R29" s="141"/>
      <c r="W29" s="204"/>
      <c r="X29" s="203"/>
      <c r="Z29" s="225"/>
      <c r="AA29" s="227"/>
      <c r="AB29" s="226"/>
      <c r="AC29" s="226"/>
      <c r="AD29" s="226"/>
      <c r="AE29" s="210"/>
      <c r="AF29" s="226"/>
      <c r="AG29" s="226"/>
      <c r="AH29" s="226"/>
      <c r="AI29" s="227"/>
      <c r="AJ29" s="241"/>
      <c r="AK29" s="250"/>
      <c r="AL29" s="243"/>
      <c r="AM29" s="246"/>
      <c r="AN29" s="16"/>
      <c r="AO29" s="147"/>
      <c r="AP29" s="269"/>
    </row>
    <row r="30" customHeight="1" spans="1:42">
      <c r="A30" s="34">
        <v>27</v>
      </c>
      <c r="B30" s="68" t="s">
        <v>260</v>
      </c>
      <c r="C30" s="69" t="s">
        <v>261</v>
      </c>
      <c r="D30" s="70"/>
      <c r="E30" s="68" t="s">
        <v>33</v>
      </c>
      <c r="F30" s="71">
        <v>56</v>
      </c>
      <c r="G30" s="61" t="s">
        <v>239</v>
      </c>
      <c r="H30" s="40">
        <v>44488</v>
      </c>
      <c r="I30" s="40">
        <v>44495</v>
      </c>
      <c r="J30" s="136">
        <f t="shared" si="1"/>
        <v>7</v>
      </c>
      <c r="K30" s="68" t="s">
        <v>262</v>
      </c>
      <c r="L30" s="156">
        <v>3555260009</v>
      </c>
      <c r="M30" s="152">
        <v>13208</v>
      </c>
      <c r="N30" s="140"/>
      <c r="O30" s="140"/>
      <c r="P30" s="148"/>
      <c r="R30" s="141"/>
      <c r="W30" s="204"/>
      <c r="X30" s="203"/>
      <c r="Z30" s="225"/>
      <c r="AA30" s="227"/>
      <c r="AB30" s="226"/>
      <c r="AC30" s="226"/>
      <c r="AD30" s="226"/>
      <c r="AE30" s="210"/>
      <c r="AF30" s="226"/>
      <c r="AG30" s="226"/>
      <c r="AH30" s="226"/>
      <c r="AI30" s="227"/>
      <c r="AJ30" s="241"/>
      <c r="AK30" s="250"/>
      <c r="AL30" s="243"/>
      <c r="AM30" s="246"/>
      <c r="AN30" s="16"/>
      <c r="AO30" s="147"/>
      <c r="AP30" s="269"/>
    </row>
    <row r="31" customHeight="1" spans="1:42">
      <c r="A31" s="34">
        <v>28</v>
      </c>
      <c r="B31" s="72" t="s">
        <v>263</v>
      </c>
      <c r="C31" s="53"/>
      <c r="D31" s="42" t="s">
        <v>221</v>
      </c>
      <c r="E31" s="68" t="s">
        <v>33</v>
      </c>
      <c r="F31" s="71">
        <v>14</v>
      </c>
      <c r="G31" s="61" t="s">
        <v>239</v>
      </c>
      <c r="H31" s="40">
        <v>44489</v>
      </c>
      <c r="I31" s="40">
        <v>44492</v>
      </c>
      <c r="J31" s="136">
        <f t="shared" si="1"/>
        <v>3</v>
      </c>
      <c r="K31" s="68" t="s">
        <v>262</v>
      </c>
      <c r="L31" s="156">
        <v>3554500010</v>
      </c>
      <c r="M31" s="152">
        <v>10008</v>
      </c>
      <c r="N31" s="140"/>
      <c r="O31" s="140"/>
      <c r="P31" s="148"/>
      <c r="R31" s="141"/>
      <c r="W31" s="204"/>
      <c r="X31" s="203"/>
      <c r="Z31" s="225"/>
      <c r="AA31" s="227"/>
      <c r="AB31" s="226"/>
      <c r="AC31" s="226"/>
      <c r="AD31" s="226"/>
      <c r="AE31" s="210"/>
      <c r="AF31" s="226"/>
      <c r="AG31" s="226"/>
      <c r="AH31" s="226"/>
      <c r="AI31" s="227"/>
      <c r="AJ31" s="241"/>
      <c r="AK31" s="250"/>
      <c r="AL31" s="243"/>
      <c r="AM31" s="246"/>
      <c r="AN31" s="16"/>
      <c r="AO31" s="147"/>
      <c r="AP31" s="269"/>
    </row>
    <row r="32" customHeight="1" spans="1:42">
      <c r="A32" s="34">
        <v>29</v>
      </c>
      <c r="B32" s="66" t="s">
        <v>264</v>
      </c>
      <c r="C32" s="53"/>
      <c r="D32" s="42" t="s">
        <v>73</v>
      </c>
      <c r="E32" s="47" t="s">
        <v>33</v>
      </c>
      <c r="F32" s="64">
        <v>71</v>
      </c>
      <c r="G32" s="61" t="s">
        <v>239</v>
      </c>
      <c r="H32" s="40">
        <v>44476</v>
      </c>
      <c r="I32" s="40">
        <v>44494</v>
      </c>
      <c r="J32" s="136">
        <f t="shared" si="1"/>
        <v>18</v>
      </c>
      <c r="K32" s="51" t="s">
        <v>265</v>
      </c>
      <c r="L32" s="156">
        <v>3129731030</v>
      </c>
      <c r="M32" s="152">
        <v>23194</v>
      </c>
      <c r="N32" s="140"/>
      <c r="O32" s="140"/>
      <c r="P32" s="148"/>
      <c r="R32" s="141"/>
      <c r="W32" s="204"/>
      <c r="X32" s="203"/>
      <c r="Z32" s="225"/>
      <c r="AA32" s="227"/>
      <c r="AB32" s="226"/>
      <c r="AC32" s="226"/>
      <c r="AD32" s="226"/>
      <c r="AE32" s="210"/>
      <c r="AF32" s="226"/>
      <c r="AG32" s="226"/>
      <c r="AH32" s="226"/>
      <c r="AI32" s="227"/>
      <c r="AJ32" s="241"/>
      <c r="AK32" s="250"/>
      <c r="AL32" s="243"/>
      <c r="AM32" s="246"/>
      <c r="AN32" s="16"/>
      <c r="AO32" s="147"/>
      <c r="AP32" s="269"/>
    </row>
    <row r="33" customHeight="1" spans="1:42">
      <c r="A33" s="34">
        <v>30</v>
      </c>
      <c r="B33" s="66" t="s">
        <v>266</v>
      </c>
      <c r="C33" s="53"/>
      <c r="D33" s="42" t="s">
        <v>70</v>
      </c>
      <c r="E33" s="47" t="s">
        <v>32</v>
      </c>
      <c r="F33" s="64">
        <v>50</v>
      </c>
      <c r="G33" s="61" t="s">
        <v>239</v>
      </c>
      <c r="H33" s="40">
        <v>44494</v>
      </c>
      <c r="I33" s="40">
        <v>44498</v>
      </c>
      <c r="J33" s="136">
        <f t="shared" si="1"/>
        <v>4</v>
      </c>
      <c r="K33" s="51" t="s">
        <v>256</v>
      </c>
      <c r="L33" s="156">
        <v>3554179815</v>
      </c>
      <c r="M33" s="152">
        <v>24775</v>
      </c>
      <c r="N33" s="140"/>
      <c r="O33" s="140"/>
      <c r="P33" s="148"/>
      <c r="R33" s="141"/>
      <c r="W33" s="204"/>
      <c r="X33" s="203"/>
      <c r="Z33" s="225"/>
      <c r="AA33" s="227"/>
      <c r="AB33" s="226"/>
      <c r="AC33" s="226"/>
      <c r="AD33" s="226"/>
      <c r="AE33" s="210"/>
      <c r="AF33" s="226"/>
      <c r="AG33" s="226"/>
      <c r="AH33" s="226"/>
      <c r="AI33" s="227"/>
      <c r="AJ33" s="241"/>
      <c r="AK33" s="250"/>
      <c r="AL33" s="243"/>
      <c r="AM33" s="246"/>
      <c r="AN33" s="16"/>
      <c r="AO33" s="147"/>
      <c r="AP33" s="269"/>
    </row>
    <row r="34" customHeight="1" spans="1:42">
      <c r="A34" s="73"/>
      <c r="B34" s="16"/>
      <c r="C34" s="16"/>
      <c r="E34" s="16"/>
      <c r="F34" s="16"/>
      <c r="G34" s="16"/>
      <c r="H34" s="16"/>
      <c r="I34" s="16"/>
      <c r="J34" s="16"/>
      <c r="K34" s="157"/>
      <c r="L34" s="158"/>
      <c r="M34" s="159"/>
      <c r="N34" s="140"/>
      <c r="O34" s="140"/>
      <c r="P34" s="148"/>
      <c r="R34" s="141"/>
      <c r="W34" s="204"/>
      <c r="X34" s="203"/>
      <c r="Z34" s="225"/>
      <c r="AA34" s="227"/>
      <c r="AB34" s="226"/>
      <c r="AC34" s="226"/>
      <c r="AD34" s="226"/>
      <c r="AE34" s="210"/>
      <c r="AF34" s="226"/>
      <c r="AG34" s="226"/>
      <c r="AH34" s="226"/>
      <c r="AI34" s="251"/>
      <c r="AJ34" s="241"/>
      <c r="AK34" s="250"/>
      <c r="AL34" s="243"/>
      <c r="AM34" s="252"/>
      <c r="AN34" s="16"/>
      <c r="AO34" s="252"/>
      <c r="AP34" s="269"/>
    </row>
    <row r="35" customHeight="1" spans="1:42">
      <c r="A35" s="74" t="s">
        <v>267</v>
      </c>
      <c r="B35" s="74"/>
      <c r="C35" s="74"/>
      <c r="D35" s="74"/>
      <c r="E35" s="75"/>
      <c r="F35" s="76"/>
      <c r="G35" s="75"/>
      <c r="H35" s="77"/>
      <c r="I35" s="77"/>
      <c r="J35" s="160">
        <f>SUM(J4:J34)</f>
        <v>139</v>
      </c>
      <c r="M35" s="19">
        <f>SUM(M4:M34)</f>
        <v>369652</v>
      </c>
      <c r="N35" s="140"/>
      <c r="O35" s="140"/>
      <c r="P35" s="148"/>
      <c r="R35" s="141"/>
      <c r="W35" s="204"/>
      <c r="X35" s="203"/>
      <c r="Z35" s="225"/>
      <c r="AA35" s="227"/>
      <c r="AB35" s="226"/>
      <c r="AC35" s="226"/>
      <c r="AD35" s="226"/>
      <c r="AE35" s="210"/>
      <c r="AF35" s="226"/>
      <c r="AG35" s="226"/>
      <c r="AH35" s="226"/>
      <c r="AI35" s="251"/>
      <c r="AJ35" s="241"/>
      <c r="AK35" s="250"/>
      <c r="AL35" s="243"/>
      <c r="AM35" s="252"/>
      <c r="AN35" s="16"/>
      <c r="AO35" s="252"/>
      <c r="AP35" s="269"/>
    </row>
    <row r="36" customHeight="1" spans="1:42">
      <c r="A36" s="78" t="s">
        <v>268</v>
      </c>
      <c r="B36" s="79"/>
      <c r="C36" s="80"/>
      <c r="D36" s="80"/>
      <c r="E36" s="75"/>
      <c r="F36" s="76"/>
      <c r="G36" s="75"/>
      <c r="H36" s="77"/>
      <c r="I36" s="77"/>
      <c r="J36" s="161"/>
      <c r="K36" s="162"/>
      <c r="L36" s="163"/>
      <c r="M36" s="164"/>
      <c r="N36" s="140"/>
      <c r="O36" s="140"/>
      <c r="P36" s="148"/>
      <c r="R36" s="141"/>
      <c r="W36" s="204"/>
      <c r="X36" s="203"/>
      <c r="Z36" s="225"/>
      <c r="AA36" s="227"/>
      <c r="AB36" s="226"/>
      <c r="AC36" s="226"/>
      <c r="AD36" s="226"/>
      <c r="AE36" s="210"/>
      <c r="AF36" s="226"/>
      <c r="AG36" s="226"/>
      <c r="AH36" s="226"/>
      <c r="AI36" s="251"/>
      <c r="AJ36" s="241"/>
      <c r="AK36" s="250"/>
      <c r="AL36" s="243"/>
      <c r="AM36" s="252"/>
      <c r="AN36" s="16"/>
      <c r="AO36" s="147"/>
      <c r="AP36" s="269"/>
    </row>
    <row r="37" ht="51" customHeight="1" spans="1:42">
      <c r="A37" s="30" t="s">
        <v>198</v>
      </c>
      <c r="B37" s="31" t="s">
        <v>199</v>
      </c>
      <c r="C37" s="31" t="s">
        <v>200</v>
      </c>
      <c r="D37" s="31" t="s">
        <v>201</v>
      </c>
      <c r="E37" s="32" t="s">
        <v>202</v>
      </c>
      <c r="F37" s="33" t="s">
        <v>203</v>
      </c>
      <c r="G37" s="32" t="s">
        <v>204</v>
      </c>
      <c r="H37" s="31" t="s">
        <v>205</v>
      </c>
      <c r="I37" s="31" t="s">
        <v>206</v>
      </c>
      <c r="J37" s="130" t="s">
        <v>207</v>
      </c>
      <c r="K37" s="131" t="s">
        <v>208</v>
      </c>
      <c r="L37" s="131" t="s">
        <v>209</v>
      </c>
      <c r="M37" s="132" t="s">
        <v>210</v>
      </c>
      <c r="N37" s="165"/>
      <c r="O37" s="165"/>
      <c r="P37" s="166"/>
      <c r="R37" s="205"/>
      <c r="W37" s="206"/>
      <c r="X37" s="203"/>
      <c r="Z37" s="225"/>
      <c r="AA37" s="228"/>
      <c r="AB37" s="228"/>
      <c r="AC37" s="228"/>
      <c r="AD37" s="228"/>
      <c r="AE37" s="228"/>
      <c r="AF37" s="228"/>
      <c r="AG37" s="228"/>
      <c r="AH37" s="228"/>
      <c r="AI37" s="253"/>
      <c r="AJ37" s="228"/>
      <c r="AK37" s="254"/>
      <c r="AL37" s="255"/>
      <c r="AM37" s="256"/>
      <c r="AN37" s="16"/>
      <c r="AO37" s="256"/>
      <c r="AP37" s="269"/>
    </row>
    <row r="38" customHeight="1" spans="1:42">
      <c r="A38" s="34">
        <v>1</v>
      </c>
      <c r="B38" s="81" t="s">
        <v>269</v>
      </c>
      <c r="C38" s="82" t="s">
        <v>80</v>
      </c>
      <c r="D38" s="82"/>
      <c r="E38" s="83" t="s">
        <v>33</v>
      </c>
      <c r="F38" s="84">
        <v>5</v>
      </c>
      <c r="G38" s="85" t="s">
        <v>213</v>
      </c>
      <c r="H38" s="86">
        <v>44475</v>
      </c>
      <c r="I38" s="86">
        <v>44477</v>
      </c>
      <c r="J38" s="167">
        <f>I38-H38</f>
        <v>2</v>
      </c>
      <c r="K38" s="85" t="s">
        <v>270</v>
      </c>
      <c r="L38" s="168">
        <v>3555555913</v>
      </c>
      <c r="M38" s="169">
        <v>12988</v>
      </c>
      <c r="N38" s="170"/>
      <c r="O38" s="170"/>
      <c r="P38" s="171"/>
      <c r="R38" s="205"/>
      <c r="W38" s="207"/>
      <c r="X38" s="208"/>
      <c r="Z38" s="225"/>
      <c r="AA38" s="228"/>
      <c r="AB38" s="228"/>
      <c r="AC38" s="228"/>
      <c r="AD38" s="228"/>
      <c r="AE38" s="228"/>
      <c r="AF38" s="228"/>
      <c r="AG38" s="228"/>
      <c r="AH38" s="257"/>
      <c r="AI38" s="253"/>
      <c r="AJ38" s="228"/>
      <c r="AK38" s="258"/>
      <c r="AL38" s="255"/>
      <c r="AM38" s="256"/>
      <c r="AN38" s="16"/>
      <c r="AO38" s="256"/>
      <c r="AP38" s="269"/>
    </row>
    <row r="39" customHeight="1" spans="1:42">
      <c r="A39" s="34">
        <v>2</v>
      </c>
      <c r="B39" s="81" t="s">
        <v>271</v>
      </c>
      <c r="C39" s="87" t="s">
        <v>151</v>
      </c>
      <c r="D39" s="88"/>
      <c r="E39" s="83" t="s">
        <v>33</v>
      </c>
      <c r="F39" s="89">
        <v>65</v>
      </c>
      <c r="G39" s="85" t="s">
        <v>213</v>
      </c>
      <c r="H39" s="86">
        <v>44471</v>
      </c>
      <c r="I39" s="86">
        <v>44473</v>
      </c>
      <c r="J39" s="167">
        <f>I39-H39</f>
        <v>2</v>
      </c>
      <c r="K39" s="85" t="s">
        <v>272</v>
      </c>
      <c r="L39" s="168">
        <v>3438575950</v>
      </c>
      <c r="M39" s="169">
        <v>22179</v>
      </c>
      <c r="N39" s="170"/>
      <c r="O39" s="170"/>
      <c r="P39" s="171"/>
      <c r="R39" s="205"/>
      <c r="W39" s="207"/>
      <c r="X39" s="208"/>
      <c r="Z39" s="225"/>
      <c r="AA39" s="228"/>
      <c r="AB39" s="228"/>
      <c r="AC39" s="228"/>
      <c r="AD39" s="228"/>
      <c r="AE39" s="228"/>
      <c r="AF39" s="228"/>
      <c r="AG39" s="228"/>
      <c r="AH39" s="257"/>
      <c r="AI39" s="253"/>
      <c r="AJ39" s="228"/>
      <c r="AK39" s="258"/>
      <c r="AL39" s="255"/>
      <c r="AM39" s="256"/>
      <c r="AN39" s="16"/>
      <c r="AO39" s="256"/>
      <c r="AP39" s="269"/>
    </row>
    <row r="40" customHeight="1" spans="1:42">
      <c r="A40" s="34">
        <v>3</v>
      </c>
      <c r="B40" s="90" t="s">
        <v>273</v>
      </c>
      <c r="C40" s="53"/>
      <c r="D40" s="91" t="s">
        <v>274</v>
      </c>
      <c r="E40" s="83" t="s">
        <v>33</v>
      </c>
      <c r="F40" s="89">
        <v>35</v>
      </c>
      <c r="G40" s="85" t="s">
        <v>213</v>
      </c>
      <c r="H40" s="86">
        <v>44472</v>
      </c>
      <c r="I40" s="86">
        <v>44473</v>
      </c>
      <c r="J40" s="167">
        <f>I40-H40</f>
        <v>1</v>
      </c>
      <c r="K40" s="85" t="s">
        <v>272</v>
      </c>
      <c r="L40" s="168">
        <v>3554192635</v>
      </c>
      <c r="M40" s="169">
        <v>11822</v>
      </c>
      <c r="N40" s="170"/>
      <c r="O40" s="170"/>
      <c r="P40" s="171"/>
      <c r="R40" s="205"/>
      <c r="W40" s="207"/>
      <c r="X40" s="208"/>
      <c r="Z40" s="225"/>
      <c r="AA40" s="228"/>
      <c r="AB40" s="228"/>
      <c r="AC40" s="228"/>
      <c r="AD40" s="228"/>
      <c r="AE40" s="228"/>
      <c r="AF40" s="228"/>
      <c r="AG40" s="228"/>
      <c r="AH40" s="257"/>
      <c r="AI40" s="253"/>
      <c r="AJ40" s="228"/>
      <c r="AK40" s="258"/>
      <c r="AL40" s="255"/>
      <c r="AM40" s="256"/>
      <c r="AN40" s="16"/>
      <c r="AO40" s="256"/>
      <c r="AP40" s="269"/>
    </row>
    <row r="41" customHeight="1" spans="1:42">
      <c r="A41" s="34">
        <v>4</v>
      </c>
      <c r="B41" s="81" t="s">
        <v>275</v>
      </c>
      <c r="C41" s="82" t="s">
        <v>80</v>
      </c>
      <c r="D41" s="88"/>
      <c r="E41" s="83" t="s">
        <v>33</v>
      </c>
      <c r="F41" s="89">
        <v>3</v>
      </c>
      <c r="G41" s="85" t="s">
        <v>213</v>
      </c>
      <c r="H41" s="86">
        <v>44467</v>
      </c>
      <c r="I41" s="86">
        <v>44471</v>
      </c>
      <c r="J41" s="167">
        <f>I41-H41</f>
        <v>4</v>
      </c>
      <c r="K41" s="85" t="s">
        <v>270</v>
      </c>
      <c r="L41" s="168">
        <v>3555555913</v>
      </c>
      <c r="M41" s="169">
        <v>27693</v>
      </c>
      <c r="N41" s="170"/>
      <c r="O41" s="170"/>
      <c r="P41" s="171"/>
      <c r="R41" s="205"/>
      <c r="W41" s="207"/>
      <c r="X41" s="208"/>
      <c r="Z41" s="225"/>
      <c r="AA41" s="228"/>
      <c r="AB41" s="228"/>
      <c r="AC41" s="228"/>
      <c r="AD41" s="228"/>
      <c r="AE41" s="228"/>
      <c r="AF41" s="228"/>
      <c r="AG41" s="228"/>
      <c r="AH41" s="257"/>
      <c r="AI41" s="253"/>
      <c r="AJ41" s="228"/>
      <c r="AK41" s="258"/>
      <c r="AL41" s="255"/>
      <c r="AM41" s="256"/>
      <c r="AN41" s="16"/>
      <c r="AO41" s="256"/>
      <c r="AP41" s="269"/>
    </row>
    <row r="42" customHeight="1" spans="1:42">
      <c r="A42" s="34">
        <v>5</v>
      </c>
      <c r="B42" s="81" t="s">
        <v>276</v>
      </c>
      <c r="C42" s="92" t="s">
        <v>84</v>
      </c>
      <c r="D42" s="88"/>
      <c r="E42" s="83" t="s">
        <v>32</v>
      </c>
      <c r="F42" s="89">
        <v>2</v>
      </c>
      <c r="G42" s="85" t="s">
        <v>213</v>
      </c>
      <c r="H42" s="86">
        <v>44468</v>
      </c>
      <c r="I42" s="86">
        <v>44470</v>
      </c>
      <c r="J42" s="167">
        <f>I42-H42</f>
        <v>2</v>
      </c>
      <c r="K42" s="85" t="s">
        <v>270</v>
      </c>
      <c r="L42" s="172">
        <v>345848924</v>
      </c>
      <c r="M42" s="169">
        <v>12361</v>
      </c>
      <c r="N42" s="170"/>
      <c r="O42" s="170"/>
      <c r="P42" s="171"/>
      <c r="R42" s="205"/>
      <c r="W42" s="207"/>
      <c r="X42" s="208"/>
      <c r="Z42" s="225"/>
      <c r="AA42" s="228"/>
      <c r="AB42" s="228"/>
      <c r="AC42" s="228"/>
      <c r="AD42" s="228"/>
      <c r="AE42" s="228"/>
      <c r="AF42" s="228"/>
      <c r="AG42" s="228"/>
      <c r="AH42" s="257"/>
      <c r="AI42" s="253"/>
      <c r="AJ42" s="228"/>
      <c r="AK42" s="258"/>
      <c r="AL42" s="255"/>
      <c r="AM42" s="256"/>
      <c r="AN42" s="16"/>
      <c r="AO42" s="256"/>
      <c r="AP42" s="269"/>
    </row>
    <row r="43" customHeight="1" spans="1:42">
      <c r="A43" s="34">
        <v>6</v>
      </c>
      <c r="B43" s="81" t="s">
        <v>277</v>
      </c>
      <c r="C43" s="53"/>
      <c r="D43" s="91" t="s">
        <v>274</v>
      </c>
      <c r="E43" s="93" t="s">
        <v>33</v>
      </c>
      <c r="F43" s="94">
        <v>27</v>
      </c>
      <c r="G43" s="85" t="s">
        <v>213</v>
      </c>
      <c r="H43" s="86">
        <v>44482</v>
      </c>
      <c r="I43" s="86">
        <v>44483</v>
      </c>
      <c r="J43" s="167">
        <f>I43-H43</f>
        <v>1</v>
      </c>
      <c r="K43" s="85" t="s">
        <v>270</v>
      </c>
      <c r="L43" s="168">
        <v>3453231520</v>
      </c>
      <c r="M43" s="169">
        <v>12000</v>
      </c>
      <c r="N43" s="170"/>
      <c r="AA43" s="228"/>
      <c r="AB43" s="228"/>
      <c r="AC43" s="228"/>
      <c r="AD43" s="228"/>
      <c r="AE43" s="228"/>
      <c r="AF43" s="228"/>
      <c r="AG43" s="228"/>
      <c r="AH43" s="257"/>
      <c r="AI43" s="253"/>
      <c r="AJ43" s="228"/>
      <c r="AK43" s="258"/>
      <c r="AL43" s="255"/>
      <c r="AM43" s="256"/>
      <c r="AN43" s="16"/>
      <c r="AO43" s="256"/>
      <c r="AP43" s="269"/>
    </row>
    <row r="44" customHeight="1" spans="1:42">
      <c r="A44" s="34">
        <v>7</v>
      </c>
      <c r="B44" s="95" t="s">
        <v>278</v>
      </c>
      <c r="C44" s="53"/>
      <c r="D44" s="96" t="s">
        <v>279</v>
      </c>
      <c r="E44" s="93" t="s">
        <v>33</v>
      </c>
      <c r="F44" s="97">
        <v>57</v>
      </c>
      <c r="G44" s="85" t="s">
        <v>213</v>
      </c>
      <c r="H44" s="86">
        <v>44474</v>
      </c>
      <c r="I44" s="86">
        <v>44475</v>
      </c>
      <c r="J44" s="167">
        <f>I44-H44</f>
        <v>1</v>
      </c>
      <c r="K44" s="85" t="s">
        <v>270</v>
      </c>
      <c r="L44" s="705" t="s">
        <v>280</v>
      </c>
      <c r="M44" s="174">
        <v>40000</v>
      </c>
      <c r="N44" s="170"/>
      <c r="AA44" s="228"/>
      <c r="AB44" s="228"/>
      <c r="AC44" s="228"/>
      <c r="AD44" s="228"/>
      <c r="AE44" s="228"/>
      <c r="AF44" s="228"/>
      <c r="AG44" s="228"/>
      <c r="AH44" s="257"/>
      <c r="AI44" s="253"/>
      <c r="AJ44" s="228"/>
      <c r="AK44" s="258"/>
      <c r="AL44" s="255"/>
      <c r="AM44" s="256"/>
      <c r="AN44" s="16"/>
      <c r="AO44" s="256"/>
      <c r="AP44" s="269"/>
    </row>
    <row r="45" customHeight="1" spans="1:42">
      <c r="A45" s="34">
        <v>8</v>
      </c>
      <c r="B45" s="90" t="s">
        <v>281</v>
      </c>
      <c r="C45" s="53"/>
      <c r="D45" s="85" t="s">
        <v>282</v>
      </c>
      <c r="E45" s="83" t="s">
        <v>33</v>
      </c>
      <c r="F45" s="89">
        <v>46</v>
      </c>
      <c r="G45" s="85" t="s">
        <v>213</v>
      </c>
      <c r="H45" s="86">
        <v>44484</v>
      </c>
      <c r="I45" s="86">
        <v>44485</v>
      </c>
      <c r="J45" s="167">
        <f>I45-H45</f>
        <v>1</v>
      </c>
      <c r="K45" s="85" t="s">
        <v>270</v>
      </c>
      <c r="L45" s="172">
        <v>3418954913</v>
      </c>
      <c r="M45" s="169">
        <v>8930</v>
      </c>
      <c r="N45" s="170"/>
      <c r="AA45" s="228"/>
      <c r="AB45" s="228"/>
      <c r="AC45" s="228"/>
      <c r="AD45" s="228"/>
      <c r="AE45" s="228"/>
      <c r="AF45" s="228"/>
      <c r="AG45" s="228"/>
      <c r="AH45" s="257"/>
      <c r="AI45" s="253"/>
      <c r="AJ45" s="228"/>
      <c r="AK45" s="258"/>
      <c r="AL45" s="255"/>
      <c r="AM45" s="256"/>
      <c r="AN45" s="16"/>
      <c r="AO45" s="256"/>
      <c r="AP45" s="269"/>
    </row>
    <row r="46" customHeight="1" spans="1:42">
      <c r="A46" s="34">
        <v>9</v>
      </c>
      <c r="B46" s="90" t="s">
        <v>283</v>
      </c>
      <c r="C46" s="82" t="s">
        <v>80</v>
      </c>
      <c r="D46" s="88"/>
      <c r="E46" s="83" t="s">
        <v>32</v>
      </c>
      <c r="F46" s="89">
        <v>1</v>
      </c>
      <c r="G46" s="85" t="s">
        <v>213</v>
      </c>
      <c r="H46" s="86">
        <v>44487</v>
      </c>
      <c r="I46" s="86">
        <v>44489</v>
      </c>
      <c r="J46" s="167">
        <f>I46-H46</f>
        <v>2</v>
      </c>
      <c r="K46" s="85" t="s">
        <v>284</v>
      </c>
      <c r="L46" s="172">
        <v>3469549327</v>
      </c>
      <c r="M46" s="169">
        <v>12006</v>
      </c>
      <c r="N46" s="170"/>
      <c r="O46" s="170"/>
      <c r="P46" s="171"/>
      <c r="R46" s="205"/>
      <c r="W46" s="207"/>
      <c r="X46" s="208"/>
      <c r="Z46" s="225"/>
      <c r="AA46" s="228"/>
      <c r="AB46" s="228"/>
      <c r="AC46" s="228"/>
      <c r="AD46" s="228"/>
      <c r="AE46" s="228"/>
      <c r="AF46" s="228"/>
      <c r="AG46" s="228"/>
      <c r="AH46" s="257"/>
      <c r="AI46" s="253"/>
      <c r="AJ46" s="228"/>
      <c r="AK46" s="258"/>
      <c r="AL46" s="255"/>
      <c r="AM46" s="256"/>
      <c r="AN46" s="16"/>
      <c r="AO46" s="256"/>
      <c r="AP46" s="269"/>
    </row>
    <row r="47" customHeight="1" spans="1:42">
      <c r="A47" s="34">
        <v>10</v>
      </c>
      <c r="B47" s="90" t="s">
        <v>285</v>
      </c>
      <c r="C47" s="53"/>
      <c r="D47" s="87" t="s">
        <v>251</v>
      </c>
      <c r="E47" s="83" t="s">
        <v>33</v>
      </c>
      <c r="F47" s="89">
        <v>26</v>
      </c>
      <c r="G47" s="85" t="s">
        <v>213</v>
      </c>
      <c r="H47" s="86">
        <v>44486</v>
      </c>
      <c r="I47" s="86">
        <v>44487</v>
      </c>
      <c r="J47" s="167">
        <f>I47-H47</f>
        <v>1</v>
      </c>
      <c r="K47" s="85" t="s">
        <v>270</v>
      </c>
      <c r="L47" s="172">
        <v>355554941</v>
      </c>
      <c r="M47" s="169">
        <v>8996</v>
      </c>
      <c r="N47" s="175"/>
      <c r="O47" s="170"/>
      <c r="P47" s="171"/>
      <c r="R47" s="205"/>
      <c r="W47" s="207"/>
      <c r="X47" s="208"/>
      <c r="Z47" s="225"/>
      <c r="AA47" s="228"/>
      <c r="AB47" s="228"/>
      <c r="AC47" s="228"/>
      <c r="AD47" s="228"/>
      <c r="AE47" s="228"/>
      <c r="AF47" s="228"/>
      <c r="AG47" s="228"/>
      <c r="AH47" s="257"/>
      <c r="AI47" s="253"/>
      <c r="AJ47" s="228"/>
      <c r="AK47" s="258"/>
      <c r="AL47" s="255"/>
      <c r="AM47" s="256"/>
      <c r="AN47" s="16"/>
      <c r="AO47" s="256"/>
      <c r="AP47" s="269"/>
    </row>
    <row r="48" customHeight="1" spans="1:42">
      <c r="A48" s="34">
        <v>11</v>
      </c>
      <c r="B48" s="90" t="s">
        <v>285</v>
      </c>
      <c r="C48" s="53"/>
      <c r="D48" s="91" t="s">
        <v>274</v>
      </c>
      <c r="E48" s="83" t="s">
        <v>33</v>
      </c>
      <c r="F48" s="89">
        <v>26</v>
      </c>
      <c r="G48" s="51" t="s">
        <v>213</v>
      </c>
      <c r="H48" s="46">
        <v>44489</v>
      </c>
      <c r="I48" s="46">
        <v>44490</v>
      </c>
      <c r="J48" s="167">
        <f>I48-H48</f>
        <v>1</v>
      </c>
      <c r="K48" s="85" t="s">
        <v>270</v>
      </c>
      <c r="L48" s="172">
        <v>355554941</v>
      </c>
      <c r="M48" s="176">
        <v>2866</v>
      </c>
      <c r="R48" s="203"/>
      <c r="S48" s="209"/>
      <c r="U48" s="210"/>
      <c r="V48" s="211"/>
      <c r="W48" s="210"/>
      <c r="X48" s="210"/>
      <c r="Y48" s="210"/>
      <c r="Z48" s="226"/>
      <c r="AA48" s="226"/>
      <c r="AB48" s="226"/>
      <c r="AC48" s="229"/>
      <c r="AD48" s="230"/>
      <c r="AE48" s="231"/>
      <c r="AF48" s="232"/>
      <c r="AG48" s="147"/>
      <c r="AI48" s="147"/>
      <c r="AJ48" s="230"/>
      <c r="AK48" s="259"/>
      <c r="AL48" s="242"/>
      <c r="AM48" s="147"/>
      <c r="AN48" s="16"/>
      <c r="AO48" s="147"/>
      <c r="AP48" s="269"/>
    </row>
    <row r="49" ht="17" customHeight="1" spans="1:42">
      <c r="A49" s="34">
        <v>12</v>
      </c>
      <c r="B49" s="90" t="s">
        <v>286</v>
      </c>
      <c r="C49" s="53"/>
      <c r="D49" s="98" t="s">
        <v>279</v>
      </c>
      <c r="E49" s="83" t="s">
        <v>32</v>
      </c>
      <c r="F49" s="89">
        <v>35</v>
      </c>
      <c r="G49" s="85" t="s">
        <v>213</v>
      </c>
      <c r="H49" s="86">
        <v>44473</v>
      </c>
      <c r="I49" s="86">
        <v>44475</v>
      </c>
      <c r="J49" s="167">
        <f>I49-H49</f>
        <v>2</v>
      </c>
      <c r="K49" s="85" t="s">
        <v>270</v>
      </c>
      <c r="L49" s="177">
        <v>3448865460</v>
      </c>
      <c r="M49" s="169">
        <v>40000</v>
      </c>
      <c r="N49" s="178"/>
      <c r="O49" s="178"/>
      <c r="P49" s="179"/>
      <c r="R49" s="141"/>
      <c r="S49" s="212"/>
      <c r="X49" s="213"/>
      <c r="Y49" s="233"/>
      <c r="Z49" s="233"/>
      <c r="AA49" s="234"/>
      <c r="AB49" s="226"/>
      <c r="AC49" s="226"/>
      <c r="AD49" s="226"/>
      <c r="AE49" s="226"/>
      <c r="AF49" s="226"/>
      <c r="AG49" s="226"/>
      <c r="AH49" s="226"/>
      <c r="AI49" s="234"/>
      <c r="AJ49" s="230"/>
      <c r="AK49" s="259"/>
      <c r="AL49" s="242"/>
      <c r="AM49" s="147"/>
      <c r="AN49" s="16"/>
      <c r="AO49" s="147"/>
      <c r="AP49" s="269"/>
    </row>
    <row r="50" customHeight="1" spans="1:42">
      <c r="A50" s="34">
        <v>13</v>
      </c>
      <c r="B50" s="99" t="s">
        <v>287</v>
      </c>
      <c r="C50" s="53"/>
      <c r="D50" s="100" t="s">
        <v>288</v>
      </c>
      <c r="E50" s="93" t="s">
        <v>33</v>
      </c>
      <c r="F50" s="84">
        <v>32.6981519507187</v>
      </c>
      <c r="G50" s="51" t="s">
        <v>213</v>
      </c>
      <c r="H50" s="101">
        <v>44476</v>
      </c>
      <c r="I50" s="101">
        <v>44478</v>
      </c>
      <c r="J50" s="167">
        <f>I50-H50</f>
        <v>2</v>
      </c>
      <c r="K50" s="180" t="s">
        <v>270</v>
      </c>
      <c r="L50" s="706" t="s">
        <v>289</v>
      </c>
      <c r="M50" s="182">
        <v>24000</v>
      </c>
      <c r="N50" s="178"/>
      <c r="O50" s="178"/>
      <c r="P50" s="179"/>
      <c r="R50" s="141"/>
      <c r="S50" s="212"/>
      <c r="X50" s="213"/>
      <c r="Y50" s="233"/>
      <c r="Z50" s="233"/>
      <c r="AA50" s="234"/>
      <c r="AB50" s="226"/>
      <c r="AC50" s="226"/>
      <c r="AD50" s="226"/>
      <c r="AE50" s="226"/>
      <c r="AF50" s="226"/>
      <c r="AG50" s="226"/>
      <c r="AH50" s="226"/>
      <c r="AI50" s="234"/>
      <c r="AJ50" s="230"/>
      <c r="AK50" s="259"/>
      <c r="AL50" s="242"/>
      <c r="AM50" s="147"/>
      <c r="AN50" s="16"/>
      <c r="AO50" s="147"/>
      <c r="AP50" s="269"/>
    </row>
    <row r="51" ht="18" customHeight="1" spans="1:42">
      <c r="A51" s="34">
        <v>14</v>
      </c>
      <c r="B51" s="94" t="s">
        <v>290</v>
      </c>
      <c r="C51" s="53"/>
      <c r="D51" s="102" t="s">
        <v>73</v>
      </c>
      <c r="E51" s="94" t="s">
        <v>33</v>
      </c>
      <c r="F51" s="103">
        <v>87</v>
      </c>
      <c r="G51" s="99" t="s">
        <v>213</v>
      </c>
      <c r="H51" s="101">
        <v>44496</v>
      </c>
      <c r="I51" s="101">
        <v>44497</v>
      </c>
      <c r="J51" s="167">
        <f>I51-H51</f>
        <v>1</v>
      </c>
      <c r="K51" s="102" t="s">
        <v>270</v>
      </c>
      <c r="L51" s="183">
        <v>3445475123</v>
      </c>
      <c r="M51" s="184">
        <v>15895</v>
      </c>
      <c r="N51" s="178"/>
      <c r="O51" s="178"/>
      <c r="P51" s="179"/>
      <c r="R51" s="141"/>
      <c r="S51" s="212"/>
      <c r="X51" s="213"/>
      <c r="Y51" s="233"/>
      <c r="Z51" s="233"/>
      <c r="AA51" s="234"/>
      <c r="AB51" s="226"/>
      <c r="AC51" s="226"/>
      <c r="AD51" s="226"/>
      <c r="AE51" s="226"/>
      <c r="AF51" s="226"/>
      <c r="AG51" s="226"/>
      <c r="AH51" s="226"/>
      <c r="AI51" s="234"/>
      <c r="AJ51" s="230"/>
      <c r="AK51" s="259"/>
      <c r="AL51" s="242"/>
      <c r="AM51" s="147"/>
      <c r="AN51" s="16"/>
      <c r="AO51" s="147"/>
      <c r="AP51" s="269"/>
    </row>
    <row r="52" customHeight="1" spans="1:42">
      <c r="A52" s="73"/>
      <c r="B52" s="104"/>
      <c r="C52" s="105"/>
      <c r="D52" s="106"/>
      <c r="E52" s="107"/>
      <c r="F52" s="104"/>
      <c r="G52" s="108"/>
      <c r="H52" s="109"/>
      <c r="I52" s="109"/>
      <c r="J52" s="185"/>
      <c r="K52" s="186"/>
      <c r="L52" s="187"/>
      <c r="M52" s="188"/>
      <c r="O52" s="189"/>
      <c r="U52" s="203"/>
      <c r="V52" s="214"/>
      <c r="X52" s="215"/>
      <c r="Y52" s="215"/>
      <c r="Z52" s="215"/>
      <c r="AA52" s="215"/>
      <c r="AB52" s="215"/>
      <c r="AC52" s="215"/>
      <c r="AD52" s="215"/>
      <c r="AE52" s="215"/>
      <c r="AF52" s="235"/>
      <c r="AG52" s="214"/>
      <c r="AH52" s="260"/>
      <c r="AI52" s="261"/>
      <c r="AK52" s="262"/>
      <c r="AL52" s="242"/>
      <c r="AM52" s="147"/>
      <c r="AN52" s="16"/>
      <c r="AO52" s="147"/>
      <c r="AP52" s="269"/>
    </row>
    <row r="53" customHeight="1" spans="1:42">
      <c r="A53" s="73"/>
      <c r="B53" s="110"/>
      <c r="C53" s="111"/>
      <c r="D53" s="112"/>
      <c r="E53" s="107"/>
      <c r="F53" s="113"/>
      <c r="G53" s="114"/>
      <c r="H53" s="109"/>
      <c r="I53" s="109"/>
      <c r="J53" s="185">
        <f>SUM(J38:J52)</f>
        <v>23</v>
      </c>
      <c r="K53" s="190"/>
      <c r="L53" s="191"/>
      <c r="M53" s="192">
        <f>SUM(M38:M52)</f>
        <v>251736</v>
      </c>
      <c r="Z53" s="215"/>
      <c r="AA53" s="215"/>
      <c r="AB53" s="215"/>
      <c r="AC53" s="215"/>
      <c r="AD53" s="215"/>
      <c r="AE53" s="215"/>
      <c r="AF53" s="235"/>
      <c r="AG53" s="214"/>
      <c r="AH53" s="260"/>
      <c r="AI53" s="261"/>
      <c r="AK53" s="246"/>
      <c r="AL53" s="242"/>
      <c r="AM53" s="147"/>
      <c r="AN53" s="16"/>
      <c r="AO53" s="147"/>
      <c r="AP53" s="269"/>
    </row>
    <row r="54" customHeight="1" spans="1:42">
      <c r="A54" s="115" t="s">
        <v>291</v>
      </c>
      <c r="B54" s="116"/>
      <c r="C54" s="111"/>
      <c r="D54" s="117"/>
      <c r="E54" s="107"/>
      <c r="F54" s="118"/>
      <c r="G54" s="119"/>
      <c r="H54" s="109"/>
      <c r="I54" s="109"/>
      <c r="J54" s="193">
        <f>J53+J35</f>
        <v>162</v>
      </c>
      <c r="K54" s="119"/>
      <c r="L54" s="194" t="s">
        <v>292</v>
      </c>
      <c r="M54" s="195">
        <f>M53+M35</f>
        <v>621388</v>
      </c>
      <c r="N54" s="196"/>
      <c r="Z54" s="215"/>
      <c r="AA54" s="215"/>
      <c r="AB54" s="215"/>
      <c r="AC54" s="215"/>
      <c r="AD54" s="215"/>
      <c r="AE54" s="215"/>
      <c r="AF54" s="235"/>
      <c r="AG54" s="214"/>
      <c r="AH54" s="260"/>
      <c r="AI54" s="261"/>
      <c r="AK54" s="246"/>
      <c r="AL54" s="242"/>
      <c r="AM54" s="147"/>
      <c r="AN54" s="16"/>
      <c r="AO54" s="147"/>
      <c r="AP54" s="269"/>
    </row>
    <row r="55" customHeight="1" spans="1:42">
      <c r="A55" s="73"/>
      <c r="B55" s="120"/>
      <c r="C55" s="121"/>
      <c r="D55" s="111"/>
      <c r="E55" s="107"/>
      <c r="F55" s="118"/>
      <c r="G55" s="119"/>
      <c r="H55" s="109"/>
      <c r="I55" s="109"/>
      <c r="J55" s="185"/>
      <c r="K55" s="119"/>
      <c r="L55" s="194"/>
      <c r="M55" s="192"/>
      <c r="Z55" s="218"/>
      <c r="AA55" s="218"/>
      <c r="AB55" s="218"/>
      <c r="AC55" s="218"/>
      <c r="AD55" s="218"/>
      <c r="AE55" s="218"/>
      <c r="AF55" s="236"/>
      <c r="AG55" s="218"/>
      <c r="AH55" s="260"/>
      <c r="AI55" s="261"/>
      <c r="AK55" s="263"/>
      <c r="AL55" s="242"/>
      <c r="AM55" s="147"/>
      <c r="AN55" s="16"/>
      <c r="AO55" s="147"/>
      <c r="AP55" s="269"/>
    </row>
    <row r="56" customHeight="1" spans="1:42">
      <c r="A56" s="73"/>
      <c r="B56" s="116"/>
      <c r="C56" s="121"/>
      <c r="D56" s="111"/>
      <c r="E56" s="107"/>
      <c r="F56" s="118"/>
      <c r="G56" s="119"/>
      <c r="H56" s="109"/>
      <c r="I56" s="109"/>
      <c r="J56" s="185"/>
      <c r="K56" s="119"/>
      <c r="L56" s="194"/>
      <c r="M56" s="192"/>
      <c r="O56" s="197"/>
      <c r="U56" s="216"/>
      <c r="V56" s="217"/>
      <c r="X56" s="218"/>
      <c r="Y56" s="218"/>
      <c r="Z56" s="218"/>
      <c r="AA56" s="218"/>
      <c r="AB56" s="218"/>
      <c r="AC56" s="218"/>
      <c r="AD56" s="218"/>
      <c r="AE56" s="218"/>
      <c r="AF56" s="236"/>
      <c r="AG56" s="218"/>
      <c r="AH56" s="260"/>
      <c r="AI56" s="261"/>
      <c r="AK56" s="263"/>
      <c r="AL56" s="242"/>
      <c r="AM56" s="147"/>
      <c r="AN56" s="16"/>
      <c r="AO56" s="147"/>
      <c r="AP56" s="269"/>
    </row>
    <row r="57" customHeight="1" spans="1:42">
      <c r="A57" s="73"/>
      <c r="B57" s="120"/>
      <c r="C57" s="121"/>
      <c r="D57" s="111"/>
      <c r="E57" s="107"/>
      <c r="F57" s="118"/>
      <c r="G57" s="119"/>
      <c r="H57" s="109"/>
      <c r="I57" s="109"/>
      <c r="J57" s="185"/>
      <c r="K57" s="119"/>
      <c r="L57" s="194"/>
      <c r="M57" s="192"/>
      <c r="O57" s="197"/>
      <c r="U57" s="216"/>
      <c r="V57" s="217"/>
      <c r="X57" s="218"/>
      <c r="Y57" s="218"/>
      <c r="Z57" s="218"/>
      <c r="AA57" s="218"/>
      <c r="AB57" s="218"/>
      <c r="AC57" s="218"/>
      <c r="AD57" s="218"/>
      <c r="AE57" s="218"/>
      <c r="AF57" s="236"/>
      <c r="AG57" s="218"/>
      <c r="AH57" s="260"/>
      <c r="AI57" s="261"/>
      <c r="AK57" s="261"/>
      <c r="AL57" s="242"/>
      <c r="AM57" s="147"/>
      <c r="AN57" s="16"/>
      <c r="AO57" s="147"/>
      <c r="AP57" s="269"/>
    </row>
    <row r="58" customHeight="1" spans="1:42">
      <c r="A58" s="73"/>
      <c r="B58" s="116"/>
      <c r="C58" s="121"/>
      <c r="D58" s="111"/>
      <c r="E58" s="107"/>
      <c r="F58" s="118"/>
      <c r="G58" s="119"/>
      <c r="H58" s="109"/>
      <c r="I58" s="109"/>
      <c r="J58" s="185"/>
      <c r="K58" s="119"/>
      <c r="L58" s="194"/>
      <c r="M58" s="192"/>
      <c r="O58" s="197"/>
      <c r="U58" s="216"/>
      <c r="V58" s="217"/>
      <c r="X58" s="218"/>
      <c r="Y58" s="218"/>
      <c r="Z58" s="218"/>
      <c r="AA58" s="218"/>
      <c r="AB58" s="218"/>
      <c r="AC58" s="218"/>
      <c r="AD58" s="218"/>
      <c r="AE58" s="218"/>
      <c r="AF58" s="236"/>
      <c r="AG58" s="218"/>
      <c r="AH58" s="260"/>
      <c r="AI58" s="261"/>
      <c r="AK58" s="263"/>
      <c r="AL58" s="242"/>
      <c r="AM58" s="147"/>
      <c r="AN58" s="16"/>
      <c r="AO58" s="147"/>
      <c r="AP58" s="269"/>
    </row>
    <row r="59" customHeight="1" spans="1:42">
      <c r="A59" s="73"/>
      <c r="B59" s="120"/>
      <c r="C59" s="121"/>
      <c r="D59" s="111"/>
      <c r="E59" s="107"/>
      <c r="F59" s="118"/>
      <c r="G59" s="119"/>
      <c r="H59" s="109"/>
      <c r="I59" s="109"/>
      <c r="J59" s="185"/>
      <c r="K59" s="119"/>
      <c r="L59" s="194"/>
      <c r="M59" s="192"/>
      <c r="O59" s="197"/>
      <c r="U59" s="216"/>
      <c r="V59" s="217"/>
      <c r="X59" s="218"/>
      <c r="Y59" s="218"/>
      <c r="Z59" s="218"/>
      <c r="AA59" s="218"/>
      <c r="AB59" s="218"/>
      <c r="AC59" s="218"/>
      <c r="AD59" s="218"/>
      <c r="AE59" s="218"/>
      <c r="AF59" s="236"/>
      <c r="AG59" s="218"/>
      <c r="AH59" s="260"/>
      <c r="AI59" s="264"/>
      <c r="AK59" s="265"/>
      <c r="AL59" s="242"/>
      <c r="AM59" s="147"/>
      <c r="AN59" s="16"/>
      <c r="AO59" s="147"/>
      <c r="AP59" s="269"/>
    </row>
    <row r="60" customHeight="1" spans="1:42">
      <c r="A60" s="73"/>
      <c r="B60" s="116"/>
      <c r="C60" s="121"/>
      <c r="D60" s="111"/>
      <c r="E60" s="107"/>
      <c r="F60" s="118"/>
      <c r="G60" s="119"/>
      <c r="H60" s="109"/>
      <c r="I60" s="109"/>
      <c r="J60" s="185"/>
      <c r="K60" s="119"/>
      <c r="L60" s="194"/>
      <c r="M60" s="192"/>
      <c r="O60" s="197"/>
      <c r="U60" s="216"/>
      <c r="V60" s="217"/>
      <c r="X60" s="218"/>
      <c r="Y60" s="218"/>
      <c r="Z60" s="218"/>
      <c r="AA60" s="218"/>
      <c r="AB60" s="218"/>
      <c r="AC60" s="218"/>
      <c r="AD60" s="218"/>
      <c r="AE60" s="218"/>
      <c r="AF60" s="236"/>
      <c r="AG60" s="218"/>
      <c r="AH60" s="260"/>
      <c r="AI60" s="264"/>
      <c r="AK60" s="265"/>
      <c r="AL60" s="242"/>
      <c r="AM60" s="147"/>
      <c r="AN60" s="16"/>
      <c r="AO60" s="147"/>
      <c r="AP60" s="269"/>
    </row>
    <row r="61" customHeight="1" spans="1:42">
      <c r="A61" s="73"/>
      <c r="B61" s="116"/>
      <c r="C61" s="121"/>
      <c r="D61" s="111"/>
      <c r="E61" s="107"/>
      <c r="F61" s="118"/>
      <c r="G61" s="119"/>
      <c r="H61" s="109"/>
      <c r="I61" s="109"/>
      <c r="J61" s="185"/>
      <c r="K61" s="119"/>
      <c r="L61" s="194"/>
      <c r="M61" s="192"/>
      <c r="O61" s="189"/>
      <c r="U61" s="203"/>
      <c r="V61" s="219"/>
      <c r="X61" s="220"/>
      <c r="Y61" s="220"/>
      <c r="Z61" s="220"/>
      <c r="AA61" s="220"/>
      <c r="AB61" s="220"/>
      <c r="AC61" s="220"/>
      <c r="AD61" s="220"/>
      <c r="AE61" s="220"/>
      <c r="AF61" s="237"/>
      <c r="AG61" s="220"/>
      <c r="AH61" s="260"/>
      <c r="AI61" s="264"/>
      <c r="AK61" s="265"/>
      <c r="AL61" s="242"/>
      <c r="AM61" s="147"/>
      <c r="AN61" s="16"/>
      <c r="AO61" s="147"/>
      <c r="AP61" s="269"/>
    </row>
    <row r="62" customHeight="1" spans="1:42">
      <c r="A62" s="73"/>
      <c r="B62" s="110"/>
      <c r="C62" s="121"/>
      <c r="D62" s="111"/>
      <c r="E62" s="107"/>
      <c r="F62" s="113"/>
      <c r="G62" s="114"/>
      <c r="H62" s="109"/>
      <c r="I62" s="109"/>
      <c r="J62" s="185"/>
      <c r="K62" s="190"/>
      <c r="L62" s="194"/>
      <c r="M62" s="192"/>
      <c r="O62" s="189"/>
      <c r="U62" s="203"/>
      <c r="V62" s="221"/>
      <c r="X62" s="220"/>
      <c r="Y62" s="220"/>
      <c r="Z62" s="220"/>
      <c r="AA62" s="220"/>
      <c r="AB62" s="220"/>
      <c r="AC62" s="220"/>
      <c r="AD62" s="220"/>
      <c r="AE62" s="220"/>
      <c r="AF62" s="237"/>
      <c r="AG62" s="220"/>
      <c r="AH62" s="260"/>
      <c r="AI62" s="264"/>
      <c r="AK62" s="265"/>
      <c r="AL62" s="242"/>
      <c r="AM62" s="147"/>
      <c r="AN62" s="16"/>
      <c r="AO62" s="147"/>
      <c r="AP62" s="269"/>
    </row>
    <row r="63" customHeight="1" spans="1:42">
      <c r="A63" s="73"/>
      <c r="B63" s="110"/>
      <c r="C63" s="121"/>
      <c r="D63" s="111"/>
      <c r="E63" s="107"/>
      <c r="F63" s="113"/>
      <c r="G63" s="114"/>
      <c r="H63" s="109"/>
      <c r="I63" s="109"/>
      <c r="J63" s="185"/>
      <c r="K63" s="190"/>
      <c r="L63" s="191"/>
      <c r="M63" s="188"/>
      <c r="O63" s="197"/>
      <c r="U63" s="216"/>
      <c r="V63" s="222"/>
      <c r="X63" s="218"/>
      <c r="Y63" s="218"/>
      <c r="Z63" s="218"/>
      <c r="AA63" s="218"/>
      <c r="AB63" s="218"/>
      <c r="AC63" s="218"/>
      <c r="AD63" s="218"/>
      <c r="AE63" s="218"/>
      <c r="AF63" s="236"/>
      <c r="AG63" s="218"/>
      <c r="AH63" s="236"/>
      <c r="AI63" s="266"/>
      <c r="AK63" s="267"/>
      <c r="AL63" s="242"/>
      <c r="AM63" s="147"/>
      <c r="AN63" s="16"/>
      <c r="AO63" s="147"/>
      <c r="AP63" s="269"/>
    </row>
    <row r="64" customHeight="1" spans="1:42">
      <c r="A64" s="73"/>
      <c r="B64" s="107"/>
      <c r="C64" s="111"/>
      <c r="D64" s="122"/>
      <c r="E64" s="107"/>
      <c r="F64" s="118"/>
      <c r="G64" s="123"/>
      <c r="H64" s="109"/>
      <c r="I64" s="109"/>
      <c r="J64" s="185"/>
      <c r="K64" s="107"/>
      <c r="L64" s="198"/>
      <c r="M64" s="188"/>
      <c r="O64" s="189"/>
      <c r="U64" s="216"/>
      <c r="V64" s="217"/>
      <c r="X64" s="215"/>
      <c r="Y64" s="215"/>
      <c r="Z64" s="215"/>
      <c r="AA64" s="215"/>
      <c r="AB64" s="215"/>
      <c r="AC64" s="215"/>
      <c r="AD64" s="215"/>
      <c r="AE64" s="215"/>
      <c r="AF64" s="236"/>
      <c r="AG64" s="218"/>
      <c r="AH64" s="260"/>
      <c r="AI64" s="266"/>
      <c r="AK64" s="267"/>
      <c r="AL64" s="242"/>
      <c r="AM64" s="147"/>
      <c r="AN64" s="16"/>
      <c r="AO64" s="147"/>
      <c r="AP64" s="269"/>
    </row>
    <row r="65" customHeight="1" spans="1:42">
      <c r="A65" s="73"/>
      <c r="B65" s="107"/>
      <c r="C65" s="111"/>
      <c r="D65" s="123"/>
      <c r="E65" s="107"/>
      <c r="F65" s="118"/>
      <c r="G65" s="123"/>
      <c r="H65" s="109"/>
      <c r="I65" s="109"/>
      <c r="J65" s="185"/>
      <c r="K65" s="107"/>
      <c r="L65" s="198"/>
      <c r="M65" s="188"/>
      <c r="O65" s="197"/>
      <c r="U65" s="216"/>
      <c r="V65" s="222"/>
      <c r="X65" s="215"/>
      <c r="Y65" s="215"/>
      <c r="Z65" s="215"/>
      <c r="AA65" s="215"/>
      <c r="AB65" s="215"/>
      <c r="AC65" s="215"/>
      <c r="AD65" s="215"/>
      <c r="AE65" s="215"/>
      <c r="AF65" s="236"/>
      <c r="AG65" s="218"/>
      <c r="AH65" s="260"/>
      <c r="AI65" s="266"/>
      <c r="AK65" s="385"/>
      <c r="AL65" s="242"/>
      <c r="AM65" s="147"/>
      <c r="AN65" s="16"/>
      <c r="AO65" s="147"/>
      <c r="AP65" s="269"/>
    </row>
    <row r="66" customHeight="1" spans="1:43">
      <c r="A66" s="73"/>
      <c r="B66" s="270"/>
      <c r="C66" s="111"/>
      <c r="D66" s="112"/>
      <c r="E66" s="119"/>
      <c r="F66" s="113"/>
      <c r="G66" s="114"/>
      <c r="H66" s="109"/>
      <c r="I66" s="109"/>
      <c r="J66" s="185"/>
      <c r="K66" s="190"/>
      <c r="L66" s="194"/>
      <c r="M66" s="188"/>
      <c r="O66" s="297"/>
      <c r="U66" s="328"/>
      <c r="V66" s="214"/>
      <c r="X66" s="329"/>
      <c r="Y66" s="329"/>
      <c r="Z66" s="329"/>
      <c r="AA66" s="329"/>
      <c r="AB66" s="329"/>
      <c r="AC66" s="329"/>
      <c r="AD66" s="329"/>
      <c r="AE66" s="329"/>
      <c r="AF66" s="352"/>
      <c r="AG66" s="329"/>
      <c r="AH66" s="386"/>
      <c r="AI66" s="261"/>
      <c r="AK66" s="263"/>
      <c r="AL66" s="352"/>
      <c r="AM66" s="329"/>
      <c r="AN66" s="386"/>
      <c r="AO66" s="261"/>
      <c r="AP66" s="413"/>
      <c r="AQ66" s="263"/>
    </row>
    <row r="67" customHeight="1" spans="1:43">
      <c r="A67" s="73"/>
      <c r="B67" s="271"/>
      <c r="C67" s="111"/>
      <c r="D67" s="112"/>
      <c r="E67" s="272"/>
      <c r="F67" s="273"/>
      <c r="G67" s="274"/>
      <c r="H67" s="109"/>
      <c r="I67" s="109"/>
      <c r="J67" s="185"/>
      <c r="K67" s="298"/>
      <c r="L67" s="299"/>
      <c r="M67" s="300"/>
      <c r="O67" s="297"/>
      <c r="U67" s="330"/>
      <c r="V67" s="331"/>
      <c r="X67" s="331"/>
      <c r="Y67" s="331"/>
      <c r="Z67" s="331"/>
      <c r="AA67" s="331"/>
      <c r="AB67" s="331"/>
      <c r="AC67" s="331"/>
      <c r="AD67" s="331"/>
      <c r="AE67" s="331"/>
      <c r="AF67" s="353"/>
      <c r="AG67" s="331"/>
      <c r="AH67" s="387"/>
      <c r="AI67" s="327"/>
      <c r="AK67" s="388"/>
      <c r="AL67" s="353"/>
      <c r="AM67" s="331"/>
      <c r="AN67" s="387"/>
      <c r="AO67" s="327"/>
      <c r="AP67" s="414"/>
      <c r="AQ67" s="388"/>
    </row>
    <row r="68" customHeight="1" spans="1:43">
      <c r="A68" s="73"/>
      <c r="B68" s="116"/>
      <c r="C68" s="121"/>
      <c r="D68" s="111"/>
      <c r="E68" s="116"/>
      <c r="F68" s="116"/>
      <c r="G68" s="274"/>
      <c r="H68" s="109"/>
      <c r="I68" s="109"/>
      <c r="J68" s="185"/>
      <c r="K68" s="298"/>
      <c r="L68" s="301"/>
      <c r="M68" s="300"/>
      <c r="O68" s="297"/>
      <c r="U68" s="330"/>
      <c r="V68" s="332"/>
      <c r="X68" s="332"/>
      <c r="Y68" s="332"/>
      <c r="Z68" s="332"/>
      <c r="AA68" s="332"/>
      <c r="AB68" s="332"/>
      <c r="AC68" s="332"/>
      <c r="AD68" s="332"/>
      <c r="AE68" s="332"/>
      <c r="AF68" s="353"/>
      <c r="AG68" s="332"/>
      <c r="AH68" s="327"/>
      <c r="AI68" s="327"/>
      <c r="AK68" s="327"/>
      <c r="AL68" s="353"/>
      <c r="AM68" s="332"/>
      <c r="AN68" s="327"/>
      <c r="AO68" s="327"/>
      <c r="AP68" s="327"/>
      <c r="AQ68" s="327"/>
    </row>
    <row r="69" ht="16" customHeight="1" spans="1:43">
      <c r="A69" s="73"/>
      <c r="B69" s="271"/>
      <c r="C69" s="121"/>
      <c r="D69" s="111"/>
      <c r="E69" s="275"/>
      <c r="F69" s="273"/>
      <c r="G69" s="274"/>
      <c r="H69" s="109"/>
      <c r="I69" s="109"/>
      <c r="J69" s="185"/>
      <c r="K69" s="298"/>
      <c r="L69" s="302"/>
      <c r="M69" s="300"/>
      <c r="O69" s="303"/>
      <c r="U69" s="333"/>
      <c r="V69" s="334"/>
      <c r="X69" s="334"/>
      <c r="Y69" s="334"/>
      <c r="Z69" s="334"/>
      <c r="AA69" s="334"/>
      <c r="AB69" s="334"/>
      <c r="AC69" s="334"/>
      <c r="AD69" s="334"/>
      <c r="AE69" s="334"/>
      <c r="AF69" s="354"/>
      <c r="AG69" s="334"/>
      <c r="AH69" s="389"/>
      <c r="AI69" s="303"/>
      <c r="AK69" s="390"/>
      <c r="AL69" s="354"/>
      <c r="AM69" s="334"/>
      <c r="AN69" s="389"/>
      <c r="AO69" s="303"/>
      <c r="AP69" s="415"/>
      <c r="AQ69" s="390"/>
    </row>
    <row r="70" ht="16" customHeight="1" spans="1:43">
      <c r="A70" s="73"/>
      <c r="B70" s="271"/>
      <c r="C70" s="121"/>
      <c r="D70" s="111"/>
      <c r="E70" s="272"/>
      <c r="F70" s="273"/>
      <c r="G70" s="274"/>
      <c r="H70" s="109"/>
      <c r="I70" s="109"/>
      <c r="J70" s="185"/>
      <c r="K70" s="304"/>
      <c r="L70" s="302"/>
      <c r="M70" s="300"/>
      <c r="O70" s="305"/>
      <c r="U70" s="335"/>
      <c r="V70" s="334"/>
      <c r="X70" s="334"/>
      <c r="Y70" s="334"/>
      <c r="Z70" s="334"/>
      <c r="AA70" s="334"/>
      <c r="AB70" s="334"/>
      <c r="AC70" s="334"/>
      <c r="AD70" s="334"/>
      <c r="AE70" s="334"/>
      <c r="AF70" s="354"/>
      <c r="AG70" s="334"/>
      <c r="AH70" s="389"/>
      <c r="AI70" s="303"/>
      <c r="AK70" s="390"/>
      <c r="AL70" s="354"/>
      <c r="AM70" s="334"/>
      <c r="AN70" s="389"/>
      <c r="AO70" s="303"/>
      <c r="AP70" s="415"/>
      <c r="AQ70" s="390"/>
    </row>
    <row r="71" ht="16" customHeight="1" spans="1:43">
      <c r="A71" s="73"/>
      <c r="B71" s="276"/>
      <c r="C71" s="111"/>
      <c r="D71" s="112"/>
      <c r="E71" s="275"/>
      <c r="F71" s="277"/>
      <c r="G71" s="274"/>
      <c r="H71" s="109"/>
      <c r="I71" s="109"/>
      <c r="J71" s="185"/>
      <c r="K71" s="298"/>
      <c r="L71" s="302"/>
      <c r="M71" s="300"/>
      <c r="O71" s="305"/>
      <c r="U71" s="335"/>
      <c r="V71" s="334"/>
      <c r="X71" s="334"/>
      <c r="Y71" s="334"/>
      <c r="Z71" s="334"/>
      <c r="AA71" s="334"/>
      <c r="AB71" s="334"/>
      <c r="AC71" s="334"/>
      <c r="AD71" s="334"/>
      <c r="AE71" s="334"/>
      <c r="AF71" s="354"/>
      <c r="AG71" s="334"/>
      <c r="AH71" s="389"/>
      <c r="AI71" s="303"/>
      <c r="AK71" s="390"/>
      <c r="AL71" s="354"/>
      <c r="AM71" s="334"/>
      <c r="AN71" s="389"/>
      <c r="AO71" s="303"/>
      <c r="AP71" s="415"/>
      <c r="AQ71" s="390"/>
    </row>
    <row r="72" customHeight="1" spans="1:43">
      <c r="A72" s="73"/>
      <c r="B72" s="276"/>
      <c r="C72" s="121"/>
      <c r="D72" s="111"/>
      <c r="E72" s="272"/>
      <c r="F72" s="277"/>
      <c r="G72" s="274"/>
      <c r="H72" s="109"/>
      <c r="I72" s="109"/>
      <c r="J72" s="185"/>
      <c r="K72" s="298"/>
      <c r="L72" s="302"/>
      <c r="M72" s="300"/>
      <c r="N72" s="297"/>
      <c r="O72" s="306"/>
      <c r="T72" s="308"/>
      <c r="V72" s="334"/>
      <c r="X72" s="334"/>
      <c r="Y72" s="334"/>
      <c r="Z72" s="334"/>
      <c r="AA72" s="334"/>
      <c r="AB72" s="334"/>
      <c r="AC72" s="334"/>
      <c r="AD72" s="334"/>
      <c r="AE72" s="334"/>
      <c r="AF72" s="354"/>
      <c r="AG72" s="334"/>
      <c r="AH72" s="389"/>
      <c r="AI72" s="303"/>
      <c r="AK72" s="391"/>
      <c r="AL72" s="354"/>
      <c r="AM72" s="334"/>
      <c r="AN72" s="389"/>
      <c r="AO72" s="303"/>
      <c r="AP72" s="415"/>
      <c r="AQ72" s="391"/>
    </row>
    <row r="73" customHeight="1" spans="1:43">
      <c r="A73" s="73"/>
      <c r="B73" s="271"/>
      <c r="C73" s="121"/>
      <c r="D73" s="111"/>
      <c r="E73" s="116"/>
      <c r="F73" s="273"/>
      <c r="G73" s="274"/>
      <c r="H73" s="109"/>
      <c r="I73" s="109"/>
      <c r="J73" s="185"/>
      <c r="K73" s="298"/>
      <c r="L73" s="299"/>
      <c r="M73" s="300"/>
      <c r="N73" s="297"/>
      <c r="O73" s="307"/>
      <c r="T73" s="308"/>
      <c r="V73" s="336"/>
      <c r="X73" s="336"/>
      <c r="Y73" s="336"/>
      <c r="Z73" s="336"/>
      <c r="AA73" s="336"/>
      <c r="AB73" s="336"/>
      <c r="AC73" s="336"/>
      <c r="AD73" s="336"/>
      <c r="AE73" s="336"/>
      <c r="AF73" s="355"/>
      <c r="AG73" s="336"/>
      <c r="AH73" s="355"/>
      <c r="AI73" s="320"/>
      <c r="AK73" s="392"/>
      <c r="AL73" s="355"/>
      <c r="AM73" s="336"/>
      <c r="AN73" s="355"/>
      <c r="AO73" s="320"/>
      <c r="AP73" s="346"/>
      <c r="AQ73" s="392"/>
    </row>
    <row r="74" customHeight="1" spans="1:41">
      <c r="A74" s="73"/>
      <c r="B74" s="116"/>
      <c r="C74" s="111"/>
      <c r="D74" s="112"/>
      <c r="E74" s="119"/>
      <c r="F74" s="117"/>
      <c r="G74" s="274"/>
      <c r="H74" s="278"/>
      <c r="I74" s="278"/>
      <c r="J74" s="185"/>
      <c r="K74" s="114"/>
      <c r="L74" s="302"/>
      <c r="M74" s="300"/>
      <c r="N74" s="297"/>
      <c r="O74" s="308"/>
      <c r="T74" s="308"/>
      <c r="V74" s="221"/>
      <c r="W74" s="337"/>
      <c r="X74" s="220"/>
      <c r="Y74" s="220"/>
      <c r="Z74" s="220"/>
      <c r="AA74" s="220"/>
      <c r="AB74" s="220"/>
      <c r="AC74" s="220"/>
      <c r="AD74" s="220"/>
      <c r="AE74" s="220"/>
      <c r="AF74" s="237"/>
      <c r="AG74" s="393"/>
      <c r="AH74" s="237"/>
      <c r="AI74" s="203"/>
      <c r="AK74" s="265"/>
      <c r="AL74" s="329"/>
      <c r="AM74" s="214"/>
      <c r="AN74" s="394"/>
      <c r="AO74" s="261"/>
    </row>
    <row r="75" customHeight="1" spans="1:41">
      <c r="A75" s="73"/>
      <c r="B75" s="279"/>
      <c r="C75" s="121"/>
      <c r="D75" s="111"/>
      <c r="E75" s="119"/>
      <c r="F75" s="277"/>
      <c r="G75" s="274"/>
      <c r="H75" s="109"/>
      <c r="I75" s="109"/>
      <c r="J75" s="185"/>
      <c r="K75" s="298"/>
      <c r="L75" s="302"/>
      <c r="M75" s="300"/>
      <c r="N75" s="297"/>
      <c r="O75" s="308"/>
      <c r="T75" s="308"/>
      <c r="V75" s="338"/>
      <c r="W75" s="303"/>
      <c r="X75" s="338"/>
      <c r="Y75" s="338"/>
      <c r="Z75" s="338"/>
      <c r="AA75" s="338"/>
      <c r="AB75" s="338"/>
      <c r="AC75" s="338"/>
      <c r="AD75" s="338"/>
      <c r="AE75" s="338"/>
      <c r="AF75" s="356"/>
      <c r="AG75" s="395"/>
      <c r="AH75" s="389"/>
      <c r="AI75" s="203"/>
      <c r="AK75" s="265"/>
      <c r="AL75" s="329"/>
      <c r="AM75" s="214"/>
      <c r="AN75" s="396"/>
      <c r="AO75" s="261"/>
    </row>
    <row r="76" customHeight="1" spans="1:41">
      <c r="A76" s="73"/>
      <c r="B76" s="279"/>
      <c r="C76" s="121"/>
      <c r="D76" s="280"/>
      <c r="E76" s="119"/>
      <c r="F76" s="277"/>
      <c r="G76" s="274"/>
      <c r="H76" s="109"/>
      <c r="I76" s="109"/>
      <c r="J76" s="185"/>
      <c r="K76" s="298"/>
      <c r="L76" s="302"/>
      <c r="M76" s="300"/>
      <c r="N76" s="297"/>
      <c r="O76" s="308"/>
      <c r="T76" s="308"/>
      <c r="V76" s="339"/>
      <c r="W76" s="339"/>
      <c r="X76" s="329"/>
      <c r="Y76" s="329"/>
      <c r="Z76" s="357"/>
      <c r="AA76" s="329"/>
      <c r="AB76" s="329"/>
      <c r="AC76" s="329"/>
      <c r="AD76" s="329"/>
      <c r="AE76" s="329"/>
      <c r="AF76" s="357"/>
      <c r="AG76" s="339"/>
      <c r="AH76" s="389"/>
      <c r="AI76" s="303"/>
      <c r="AK76" s="265"/>
      <c r="AL76" s="329"/>
      <c r="AM76" s="214"/>
      <c r="AN76" s="396"/>
      <c r="AO76" s="261"/>
    </row>
    <row r="77" customHeight="1" spans="1:41">
      <c r="A77" s="73"/>
      <c r="B77" s="279"/>
      <c r="C77" s="121"/>
      <c r="D77" s="111"/>
      <c r="E77" s="116"/>
      <c r="F77" s="277"/>
      <c r="G77" s="274"/>
      <c r="H77" s="109"/>
      <c r="I77" s="109"/>
      <c r="J77" s="185"/>
      <c r="K77" s="119"/>
      <c r="L77" s="117"/>
      <c r="M77" s="300"/>
      <c r="N77" s="297"/>
      <c r="O77" s="308"/>
      <c r="T77" s="308"/>
      <c r="V77" s="221"/>
      <c r="W77" s="337"/>
      <c r="X77" s="221"/>
      <c r="Y77" s="221"/>
      <c r="Z77" s="221"/>
      <c r="AA77" s="221"/>
      <c r="AB77" s="221"/>
      <c r="AC77" s="221"/>
      <c r="AD77" s="221"/>
      <c r="AE77" s="221"/>
      <c r="AF77" s="237"/>
      <c r="AG77" s="221"/>
      <c r="AH77" s="237"/>
      <c r="AI77" s="264"/>
      <c r="AK77" s="265"/>
      <c r="AL77" s="356"/>
      <c r="AM77" s="219"/>
      <c r="AN77" s="356"/>
      <c r="AO77" s="264"/>
    </row>
    <row r="78" customHeight="1" spans="1:41">
      <c r="A78" s="73"/>
      <c r="B78" s="281"/>
      <c r="C78" s="119"/>
      <c r="D78" s="282"/>
      <c r="E78" s="281"/>
      <c r="F78" s="283"/>
      <c r="G78" s="274"/>
      <c r="H78" s="109"/>
      <c r="I78" s="109"/>
      <c r="J78" s="185"/>
      <c r="K78" s="281"/>
      <c r="L78" s="309"/>
      <c r="M78" s="300"/>
      <c r="N78" s="310"/>
      <c r="O78" s="308"/>
      <c r="T78" s="308"/>
      <c r="V78" s="340"/>
      <c r="W78" s="340"/>
      <c r="X78" s="329"/>
      <c r="Y78" s="329"/>
      <c r="Z78" s="329"/>
      <c r="AA78" s="329"/>
      <c r="AB78" s="329"/>
      <c r="AC78" s="329"/>
      <c r="AD78" s="329"/>
      <c r="AE78" s="329"/>
      <c r="AF78" s="357"/>
      <c r="AG78" s="340"/>
      <c r="AH78" s="389"/>
      <c r="AI78" s="303"/>
      <c r="AK78" s="265"/>
      <c r="AL78" s="356"/>
      <c r="AM78" s="219"/>
      <c r="AN78" s="397"/>
      <c r="AO78" s="264"/>
    </row>
    <row r="79" customHeight="1" spans="1:41">
      <c r="A79" s="73"/>
      <c r="B79" s="284"/>
      <c r="C79" s="121"/>
      <c r="D79" s="111"/>
      <c r="E79" s="281"/>
      <c r="F79" s="283"/>
      <c r="G79" s="274"/>
      <c r="H79" s="109"/>
      <c r="I79" s="109"/>
      <c r="J79" s="185"/>
      <c r="K79" s="281"/>
      <c r="L79" s="309"/>
      <c r="M79" s="300"/>
      <c r="N79" s="310"/>
      <c r="O79" s="308"/>
      <c r="T79" s="308"/>
      <c r="V79" s="233"/>
      <c r="W79" s="233"/>
      <c r="X79" s="329"/>
      <c r="Y79" s="329"/>
      <c r="Z79" s="329"/>
      <c r="AA79" s="329"/>
      <c r="AB79" s="329"/>
      <c r="AC79" s="329"/>
      <c r="AD79" s="329"/>
      <c r="AE79" s="329"/>
      <c r="AF79" s="357"/>
      <c r="AG79" s="233"/>
      <c r="AH79" s="389"/>
      <c r="AI79" s="319"/>
      <c r="AK79" s="265"/>
      <c r="AL79" s="357"/>
      <c r="AM79" s="333"/>
      <c r="AN79" s="398"/>
      <c r="AO79" s="333"/>
    </row>
    <row r="80" customHeight="1" spans="1:41">
      <c r="A80" s="73"/>
      <c r="B80" s="279"/>
      <c r="C80" s="121"/>
      <c r="D80" s="111"/>
      <c r="E80" s="116"/>
      <c r="F80" s="277"/>
      <c r="G80" s="274"/>
      <c r="H80" s="109"/>
      <c r="I80" s="109"/>
      <c r="J80" s="185"/>
      <c r="K80" s="119"/>
      <c r="L80" s="309"/>
      <c r="M80" s="300"/>
      <c r="N80" s="310"/>
      <c r="O80" s="308"/>
      <c r="T80" s="308"/>
      <c r="V80" s="219"/>
      <c r="X80" s="219"/>
      <c r="Y80" s="219"/>
      <c r="Z80" s="219"/>
      <c r="AA80" s="219"/>
      <c r="AB80" s="219"/>
      <c r="AC80" s="219"/>
      <c r="AD80" s="219"/>
      <c r="AE80" s="219"/>
      <c r="AF80" s="303"/>
      <c r="AG80" s="219"/>
      <c r="AH80" s="399"/>
      <c r="AI80" s="264"/>
      <c r="AK80" s="265"/>
      <c r="AL80" s="357"/>
      <c r="AM80" s="365"/>
      <c r="AN80" s="398"/>
      <c r="AO80" s="319"/>
    </row>
    <row r="81" customHeight="1" spans="1:41">
      <c r="A81" s="73"/>
      <c r="B81" s="279"/>
      <c r="C81" s="121"/>
      <c r="D81" s="111"/>
      <c r="E81" s="116"/>
      <c r="F81" s="277"/>
      <c r="G81" s="274"/>
      <c r="H81" s="109"/>
      <c r="I81" s="109"/>
      <c r="J81" s="185"/>
      <c r="K81" s="119"/>
      <c r="L81" s="309"/>
      <c r="M81" s="300"/>
      <c r="N81" s="297"/>
      <c r="O81" s="308"/>
      <c r="T81" s="308"/>
      <c r="V81" s="341"/>
      <c r="X81" s="342"/>
      <c r="Y81" s="219"/>
      <c r="Z81" s="219"/>
      <c r="AA81" s="219"/>
      <c r="AB81" s="358"/>
      <c r="AC81" s="359"/>
      <c r="AD81" s="360"/>
      <c r="AE81" s="360"/>
      <c r="AF81" s="361"/>
      <c r="AG81" s="358"/>
      <c r="AH81" s="400"/>
      <c r="AI81" s="401"/>
      <c r="AK81" s="401"/>
      <c r="AL81" s="357"/>
      <c r="AM81" s="365"/>
      <c r="AN81" s="398"/>
      <c r="AO81" s="319"/>
    </row>
    <row r="82" customHeight="1" spans="1:41">
      <c r="A82" s="285"/>
      <c r="B82" s="16"/>
      <c r="C82" s="16"/>
      <c r="E82" s="16"/>
      <c r="F82" s="16"/>
      <c r="G82" s="16"/>
      <c r="H82" s="16"/>
      <c r="I82" s="16"/>
      <c r="J82" s="16"/>
      <c r="K82" s="157"/>
      <c r="L82" s="158"/>
      <c r="M82" s="159"/>
      <c r="N82" s="310"/>
      <c r="O82" s="307"/>
      <c r="T82" s="308"/>
      <c r="AA82" s="362"/>
      <c r="AB82" s="363"/>
      <c r="AC82" s="364"/>
      <c r="AD82" s="365"/>
      <c r="AE82" s="365"/>
      <c r="AF82" s="365"/>
      <c r="AG82" s="365"/>
      <c r="AH82" s="365"/>
      <c r="AI82" s="365"/>
      <c r="AJ82" s="365"/>
      <c r="AK82" s="365"/>
      <c r="AL82" s="357"/>
      <c r="AM82" s="365"/>
      <c r="AN82" s="398"/>
      <c r="AO82" s="319"/>
    </row>
    <row r="83" customHeight="1" spans="1:41">
      <c r="A83" s="285"/>
      <c r="B83" s="16"/>
      <c r="C83" s="16"/>
      <c r="E83" s="16"/>
      <c r="F83" s="16"/>
      <c r="G83" s="16"/>
      <c r="H83" s="16"/>
      <c r="I83" s="16"/>
      <c r="J83" s="16"/>
      <c r="K83" s="157"/>
      <c r="L83" s="158"/>
      <c r="M83" s="159"/>
      <c r="N83" s="310"/>
      <c r="O83" s="308"/>
      <c r="T83" s="308"/>
      <c r="AA83" s="333"/>
      <c r="AB83" s="366"/>
      <c r="AC83" s="364"/>
      <c r="AD83" s="366"/>
      <c r="AE83" s="366"/>
      <c r="AF83" s="366"/>
      <c r="AG83" s="366"/>
      <c r="AH83" s="366"/>
      <c r="AI83" s="366"/>
      <c r="AJ83" s="366"/>
      <c r="AK83" s="366"/>
      <c r="AL83" s="357"/>
      <c r="AM83" s="366"/>
      <c r="AN83" s="398"/>
      <c r="AO83" s="333"/>
    </row>
    <row r="84" customHeight="1" spans="1:41">
      <c r="A84" s="285"/>
      <c r="B84" s="16"/>
      <c r="C84" s="16"/>
      <c r="E84" s="16"/>
      <c r="F84" s="16"/>
      <c r="G84" s="16"/>
      <c r="H84" s="16"/>
      <c r="I84" s="16"/>
      <c r="J84" s="16"/>
      <c r="K84" s="157"/>
      <c r="L84" s="158"/>
      <c r="M84" s="159"/>
      <c r="N84" s="310"/>
      <c r="O84" s="308"/>
      <c r="T84" s="308"/>
      <c r="AA84" s="333"/>
      <c r="AB84" s="366"/>
      <c r="AC84" s="364"/>
      <c r="AD84" s="367"/>
      <c r="AE84" s="367"/>
      <c r="AF84" s="367"/>
      <c r="AG84" s="367"/>
      <c r="AH84" s="367"/>
      <c r="AI84" s="367"/>
      <c r="AJ84" s="367"/>
      <c r="AK84" s="367"/>
      <c r="AL84" s="357"/>
      <c r="AM84" s="367"/>
      <c r="AN84" s="398"/>
      <c r="AO84" s="416"/>
    </row>
    <row r="85" ht="17" customHeight="1" spans="1:41">
      <c r="A85" s="285"/>
      <c r="B85" s="16"/>
      <c r="C85" s="16"/>
      <c r="E85" s="16"/>
      <c r="F85" s="16"/>
      <c r="G85" s="16"/>
      <c r="H85" s="16"/>
      <c r="I85" s="16"/>
      <c r="J85" s="16"/>
      <c r="K85" s="157"/>
      <c r="L85" s="158"/>
      <c r="M85" s="159"/>
      <c r="N85" s="310"/>
      <c r="O85" s="306"/>
      <c r="T85" s="308"/>
      <c r="AA85" s="333"/>
      <c r="AB85" s="366"/>
      <c r="AC85" s="364"/>
      <c r="AD85" s="366"/>
      <c r="AE85" s="366"/>
      <c r="AF85" s="366"/>
      <c r="AG85" s="366"/>
      <c r="AH85" s="366"/>
      <c r="AI85" s="366"/>
      <c r="AJ85" s="366"/>
      <c r="AK85" s="366"/>
      <c r="AL85" s="357"/>
      <c r="AM85" s="366"/>
      <c r="AN85" s="398"/>
      <c r="AO85" s="333"/>
    </row>
    <row r="86" customHeight="1" spans="1:41">
      <c r="A86" s="285"/>
      <c r="B86" s="16"/>
      <c r="C86" s="16"/>
      <c r="E86" s="16"/>
      <c r="F86" s="16"/>
      <c r="G86" s="16"/>
      <c r="H86" s="16"/>
      <c r="I86" s="16"/>
      <c r="J86" s="16"/>
      <c r="K86" s="157"/>
      <c r="L86" s="158"/>
      <c r="M86" s="159"/>
      <c r="N86" s="297"/>
      <c r="O86" s="306"/>
      <c r="T86" s="308"/>
      <c r="AA86" s="333"/>
      <c r="AB86" s="366"/>
      <c r="AC86" s="364"/>
      <c r="AD86" s="366"/>
      <c r="AE86" s="366"/>
      <c r="AF86" s="366"/>
      <c r="AG86" s="366"/>
      <c r="AH86" s="366"/>
      <c r="AI86" s="366"/>
      <c r="AJ86" s="366"/>
      <c r="AK86" s="366"/>
      <c r="AL86" s="357"/>
      <c r="AM86" s="366"/>
      <c r="AN86" s="398"/>
      <c r="AO86" s="333"/>
    </row>
    <row r="87" customHeight="1" spans="1:40">
      <c r="A87" s="285"/>
      <c r="N87" s="297"/>
      <c r="O87" s="308"/>
      <c r="T87" s="308"/>
      <c r="W87" s="343"/>
      <c r="X87" s="344"/>
      <c r="Z87" s="368"/>
      <c r="AA87" s="368"/>
      <c r="AB87" s="368"/>
      <c r="AC87" s="368"/>
      <c r="AD87" s="368"/>
      <c r="AE87" s="368"/>
      <c r="AF87" s="368"/>
      <c r="AG87" s="368"/>
      <c r="AH87" s="238"/>
      <c r="AI87" s="368"/>
      <c r="AJ87" s="238"/>
      <c r="AK87" s="402"/>
      <c r="AN87" s="403"/>
    </row>
    <row r="88" spans="1:40">
      <c r="A88" s="285"/>
      <c r="N88" s="297"/>
      <c r="O88" s="308"/>
      <c r="T88" s="308"/>
      <c r="W88" s="343"/>
      <c r="X88" s="344"/>
      <c r="Z88" s="368"/>
      <c r="AA88" s="368"/>
      <c r="AB88" s="368"/>
      <c r="AC88" s="368"/>
      <c r="AD88" s="368"/>
      <c r="AE88" s="368"/>
      <c r="AF88" s="368"/>
      <c r="AG88" s="368"/>
      <c r="AH88" s="238"/>
      <c r="AI88" s="368"/>
      <c r="AJ88" s="238"/>
      <c r="AK88" s="404"/>
      <c r="AN88" s="403"/>
    </row>
    <row r="89" spans="1:40">
      <c r="A89" s="285"/>
      <c r="N89" s="297"/>
      <c r="O89" s="308"/>
      <c r="T89" s="308"/>
      <c r="Z89" s="368"/>
      <c r="AA89" s="368"/>
      <c r="AB89" s="368"/>
      <c r="AC89" s="368"/>
      <c r="AD89" s="368"/>
      <c r="AE89" s="368"/>
      <c r="AF89" s="368"/>
      <c r="AG89" s="368"/>
      <c r="AH89" s="238"/>
      <c r="AI89" s="368"/>
      <c r="AJ89" s="238"/>
      <c r="AK89" s="402"/>
      <c r="AN89" s="403"/>
    </row>
    <row r="90" spans="1:41">
      <c r="A90" s="285"/>
      <c r="N90" s="297"/>
      <c r="O90" s="308"/>
      <c r="T90" s="308"/>
      <c r="AA90" s="203"/>
      <c r="AB90" s="369"/>
      <c r="AC90" s="369"/>
      <c r="AD90" s="220"/>
      <c r="AE90" s="220"/>
      <c r="AF90" s="220"/>
      <c r="AG90" s="220"/>
      <c r="AH90" s="220"/>
      <c r="AI90" s="220"/>
      <c r="AJ90" s="220"/>
      <c r="AK90" s="220"/>
      <c r="AL90" s="237"/>
      <c r="AM90" s="220"/>
      <c r="AN90" s="237"/>
      <c r="AO90" s="417"/>
    </row>
    <row r="91" spans="1:41">
      <c r="A91" s="285"/>
      <c r="N91" s="297"/>
      <c r="O91" s="308"/>
      <c r="T91" s="308"/>
      <c r="AA91" s="203"/>
      <c r="AB91" s="370"/>
      <c r="AC91" s="370"/>
      <c r="AD91" s="220"/>
      <c r="AE91" s="220"/>
      <c r="AF91" s="370"/>
      <c r="AG91" s="220"/>
      <c r="AH91" s="220"/>
      <c r="AI91" s="220"/>
      <c r="AJ91" s="220"/>
      <c r="AK91" s="220"/>
      <c r="AL91" s="237"/>
      <c r="AM91" s="370"/>
      <c r="AN91" s="237"/>
      <c r="AO91" s="264"/>
    </row>
    <row r="92" spans="1:41">
      <c r="A92" s="285"/>
      <c r="N92" s="297"/>
      <c r="O92" s="308"/>
      <c r="T92" s="308"/>
      <c r="AA92" s="203"/>
      <c r="AB92" s="371"/>
      <c r="AC92" s="372"/>
      <c r="AD92" s="372"/>
      <c r="AE92" s="372"/>
      <c r="AF92" s="372"/>
      <c r="AG92" s="372"/>
      <c r="AH92" s="372"/>
      <c r="AI92" s="372"/>
      <c r="AJ92" s="372"/>
      <c r="AK92" s="405"/>
      <c r="AL92" s="237"/>
      <c r="AM92" s="399"/>
      <c r="AN92" s="399"/>
      <c r="AO92" s="418"/>
    </row>
    <row r="93" spans="1:41">
      <c r="A93" s="285"/>
      <c r="N93" s="297"/>
      <c r="O93" s="308"/>
      <c r="T93" s="308"/>
      <c r="AA93" s="203"/>
      <c r="AB93" s="221"/>
      <c r="AC93" s="221"/>
      <c r="AD93" s="221"/>
      <c r="AE93" s="221"/>
      <c r="AF93" s="220"/>
      <c r="AG93" s="220"/>
      <c r="AH93" s="220"/>
      <c r="AI93" s="220"/>
      <c r="AJ93" s="220"/>
      <c r="AK93" s="220"/>
      <c r="AL93" s="237"/>
      <c r="AM93" s="221"/>
      <c r="AN93" s="237"/>
      <c r="AO93" s="264"/>
    </row>
    <row r="94" ht="15.75" customHeight="1" spans="1:41">
      <c r="A94" s="285"/>
      <c r="N94" s="297"/>
      <c r="O94" s="308"/>
      <c r="T94" s="308"/>
      <c r="AA94" s="203"/>
      <c r="AB94" s="221"/>
      <c r="AC94" s="221"/>
      <c r="AD94" s="220"/>
      <c r="AE94" s="220"/>
      <c r="AF94" s="221"/>
      <c r="AG94" s="221"/>
      <c r="AH94" s="221"/>
      <c r="AI94" s="221"/>
      <c r="AJ94" s="221"/>
      <c r="AK94" s="221"/>
      <c r="AL94" s="237"/>
      <c r="AM94" s="221"/>
      <c r="AN94" s="237"/>
      <c r="AO94" s="264"/>
    </row>
    <row r="95" spans="1:41">
      <c r="A95" s="285"/>
      <c r="N95" s="297"/>
      <c r="O95" s="308"/>
      <c r="T95" s="308"/>
      <c r="AA95" s="203"/>
      <c r="AB95" s="369"/>
      <c r="AC95" s="221"/>
      <c r="AD95" s="220"/>
      <c r="AE95" s="220"/>
      <c r="AF95" s="220"/>
      <c r="AG95" s="220"/>
      <c r="AH95" s="220"/>
      <c r="AI95" s="220"/>
      <c r="AJ95" s="220"/>
      <c r="AK95" s="220"/>
      <c r="AL95" s="237"/>
      <c r="AM95" s="220"/>
      <c r="AN95" s="237"/>
      <c r="AO95" s="417"/>
    </row>
    <row r="96" spans="1:41">
      <c r="A96" s="285"/>
      <c r="N96" s="297"/>
      <c r="O96" s="306"/>
      <c r="T96" s="308"/>
      <c r="AC96" s="221"/>
      <c r="AD96" s="220"/>
      <c r="AE96" s="220"/>
      <c r="AF96" s="220"/>
      <c r="AG96" s="220"/>
      <c r="AH96" s="220"/>
      <c r="AI96" s="220"/>
      <c r="AJ96" s="220"/>
      <c r="AK96" s="220"/>
      <c r="AL96" s="237"/>
      <c r="AM96" s="220"/>
      <c r="AN96" s="237"/>
      <c r="AO96" s="417"/>
    </row>
    <row r="97" spans="1:41">
      <c r="A97" s="285"/>
      <c r="N97" s="297"/>
      <c r="O97" s="308"/>
      <c r="T97" s="345"/>
      <c r="AC97" s="221"/>
      <c r="AD97" s="220"/>
      <c r="AE97" s="220"/>
      <c r="AF97" s="220"/>
      <c r="AG97" s="220"/>
      <c r="AH97" s="220"/>
      <c r="AI97" s="220"/>
      <c r="AJ97" s="220"/>
      <c r="AK97" s="220"/>
      <c r="AL97" s="237"/>
      <c r="AM97" s="220"/>
      <c r="AN97" s="237"/>
      <c r="AO97" s="417"/>
    </row>
    <row r="98" spans="1:41">
      <c r="A98" s="285"/>
      <c r="N98" s="297"/>
      <c r="O98" s="310"/>
      <c r="T98" s="345"/>
      <c r="AC98" s="221"/>
      <c r="AD98" s="220"/>
      <c r="AE98" s="220"/>
      <c r="AF98" s="220"/>
      <c r="AG98" s="220"/>
      <c r="AH98" s="220"/>
      <c r="AI98" s="220"/>
      <c r="AJ98" s="220"/>
      <c r="AK98" s="220"/>
      <c r="AL98" s="237"/>
      <c r="AM98" s="220"/>
      <c r="AN98" s="237"/>
      <c r="AO98" s="417"/>
    </row>
    <row r="99" spans="1:41">
      <c r="A99" s="285"/>
      <c r="N99" s="297"/>
      <c r="O99" s="310"/>
      <c r="T99" s="345"/>
      <c r="AC99" s="369"/>
      <c r="AD99" s="220"/>
      <c r="AE99" s="220"/>
      <c r="AF99" s="220"/>
      <c r="AG99" s="220"/>
      <c r="AH99" s="220"/>
      <c r="AI99" s="220"/>
      <c r="AJ99" s="220"/>
      <c r="AK99" s="220"/>
      <c r="AL99" s="220"/>
      <c r="AM99" s="220"/>
      <c r="AN99" s="237"/>
      <c r="AO99" s="417"/>
    </row>
    <row r="100" spans="1:41">
      <c r="A100" s="285"/>
      <c r="N100" s="297"/>
      <c r="O100" s="311"/>
      <c r="T100" s="308"/>
      <c r="AC100" s="220"/>
      <c r="AD100" s="220"/>
      <c r="AE100" s="220"/>
      <c r="AF100" s="220"/>
      <c r="AG100" s="220"/>
      <c r="AH100" s="220"/>
      <c r="AI100" s="220"/>
      <c r="AJ100" s="220"/>
      <c r="AK100" s="220"/>
      <c r="AL100" s="220"/>
      <c r="AM100" s="220"/>
      <c r="AN100" s="237"/>
      <c r="AO100" s="417"/>
    </row>
    <row r="101" customHeight="1" spans="1:41">
      <c r="A101" s="285"/>
      <c r="B101" s="286"/>
      <c r="C101" s="179"/>
      <c r="D101" s="287"/>
      <c r="E101" s="286"/>
      <c r="F101" s="286"/>
      <c r="G101" s="286"/>
      <c r="H101" s="288"/>
      <c r="I101" s="288"/>
      <c r="J101" s="312"/>
      <c r="K101" s="313"/>
      <c r="L101" s="314"/>
      <c r="M101" s="315"/>
      <c r="N101" s="297"/>
      <c r="O101" s="307"/>
      <c r="T101" s="346"/>
      <c r="AC101" s="369"/>
      <c r="AD101" s="220"/>
      <c r="AE101" s="220"/>
      <c r="AF101" s="220"/>
      <c r="AG101" s="220"/>
      <c r="AH101" s="220"/>
      <c r="AI101" s="220"/>
      <c r="AJ101" s="220"/>
      <c r="AK101" s="220"/>
      <c r="AL101" s="220"/>
      <c r="AM101" s="220"/>
      <c r="AN101" s="237"/>
      <c r="AO101" s="417"/>
    </row>
    <row r="102" spans="1:41">
      <c r="A102" s="285"/>
      <c r="B102" s="286"/>
      <c r="C102" s="179"/>
      <c r="D102" s="287"/>
      <c r="E102" s="179"/>
      <c r="F102" s="286"/>
      <c r="G102" s="286"/>
      <c r="H102" s="288"/>
      <c r="I102" s="288"/>
      <c r="J102" s="312"/>
      <c r="K102" s="313"/>
      <c r="L102" s="314"/>
      <c r="M102" s="315"/>
      <c r="N102" s="297"/>
      <c r="O102" s="307"/>
      <c r="T102" s="346"/>
      <c r="AC102" s="369"/>
      <c r="AD102" s="373"/>
      <c r="AE102" s="373"/>
      <c r="AF102" s="373"/>
      <c r="AG102" s="373"/>
      <c r="AH102" s="373"/>
      <c r="AI102" s="373"/>
      <c r="AJ102" s="220"/>
      <c r="AK102" s="373"/>
      <c r="AL102" s="220"/>
      <c r="AM102" s="373"/>
      <c r="AN102" s="237"/>
      <c r="AO102" s="419"/>
    </row>
    <row r="103" spans="1:41">
      <c r="A103" s="285"/>
      <c r="B103" s="286"/>
      <c r="C103" s="289"/>
      <c r="D103" s="287"/>
      <c r="E103" s="286"/>
      <c r="F103" s="286"/>
      <c r="G103" s="286"/>
      <c r="H103" s="288"/>
      <c r="I103" s="288"/>
      <c r="J103" s="312"/>
      <c r="K103" s="313"/>
      <c r="L103" s="314"/>
      <c r="M103" s="315"/>
      <c r="N103" s="297"/>
      <c r="O103" s="307"/>
      <c r="T103" s="346"/>
      <c r="AC103" s="327"/>
      <c r="AD103" s="303"/>
      <c r="AE103" s="303"/>
      <c r="AF103" s="303"/>
      <c r="AG103" s="303"/>
      <c r="AH103" s="303"/>
      <c r="AI103" s="303"/>
      <c r="AJ103" s="303"/>
      <c r="AK103" s="303"/>
      <c r="AL103" s="220"/>
      <c r="AM103" s="303"/>
      <c r="AN103" s="303"/>
      <c r="AO103" s="303"/>
    </row>
    <row r="104" spans="1:41">
      <c r="A104" s="285"/>
      <c r="B104" s="286"/>
      <c r="C104" s="289"/>
      <c r="D104" s="287"/>
      <c r="E104" s="289"/>
      <c r="F104" s="286"/>
      <c r="G104" s="286"/>
      <c r="H104" s="288"/>
      <c r="I104" s="288"/>
      <c r="J104" s="312"/>
      <c r="K104" s="313"/>
      <c r="L104" s="314"/>
      <c r="M104" s="315"/>
      <c r="N104" s="297"/>
      <c r="O104" s="307"/>
      <c r="T104" s="346"/>
      <c r="AC104" s="327"/>
      <c r="AD104" s="303"/>
      <c r="AE104" s="303"/>
      <c r="AF104" s="303"/>
      <c r="AG104" s="303"/>
      <c r="AH104" s="303"/>
      <c r="AI104" s="303"/>
      <c r="AJ104" s="303"/>
      <c r="AK104" s="303"/>
      <c r="AL104" s="220"/>
      <c r="AM104" s="303"/>
      <c r="AN104" s="303"/>
      <c r="AO104" s="303"/>
    </row>
    <row r="105" spans="1:41">
      <c r="A105" s="285"/>
      <c r="B105" s="286"/>
      <c r="C105" s="179"/>
      <c r="D105" s="287"/>
      <c r="E105" s="286"/>
      <c r="F105" s="286"/>
      <c r="G105" s="286"/>
      <c r="H105" s="288"/>
      <c r="I105" s="288"/>
      <c r="J105" s="312"/>
      <c r="K105" s="313"/>
      <c r="L105" s="314"/>
      <c r="M105" s="315"/>
      <c r="N105" s="297"/>
      <c r="O105" s="311"/>
      <c r="T105" s="308"/>
      <c r="AC105" s="327"/>
      <c r="AD105" s="219"/>
      <c r="AE105" s="219"/>
      <c r="AF105" s="220"/>
      <c r="AG105" s="220"/>
      <c r="AH105" s="220"/>
      <c r="AI105" s="220"/>
      <c r="AJ105" s="220"/>
      <c r="AK105" s="220"/>
      <c r="AL105" s="220"/>
      <c r="AM105" s="219"/>
      <c r="AN105" s="237"/>
      <c r="AO105" s="264"/>
    </row>
    <row r="106" spans="1:41">
      <c r="A106" s="285"/>
      <c r="B106" s="286"/>
      <c r="C106" s="289"/>
      <c r="D106" s="287"/>
      <c r="E106" s="286"/>
      <c r="F106" s="286"/>
      <c r="G106" s="286"/>
      <c r="H106" s="288"/>
      <c r="I106" s="288"/>
      <c r="J106" s="312"/>
      <c r="K106" s="313"/>
      <c r="L106" s="316"/>
      <c r="M106" s="315"/>
      <c r="N106" s="297"/>
      <c r="O106" s="311"/>
      <c r="T106" s="308"/>
      <c r="AA106" s="328"/>
      <c r="AB106" s="214"/>
      <c r="AC106" s="327"/>
      <c r="AD106" s="219"/>
      <c r="AE106" s="219"/>
      <c r="AF106" s="220"/>
      <c r="AG106" s="220"/>
      <c r="AH106" s="220"/>
      <c r="AI106" s="220"/>
      <c r="AJ106" s="220"/>
      <c r="AK106" s="220"/>
      <c r="AL106" s="220"/>
      <c r="AM106" s="219"/>
      <c r="AN106" s="237"/>
      <c r="AO106" s="264"/>
    </row>
    <row r="107" spans="1:43">
      <c r="A107" s="285"/>
      <c r="B107" s="286"/>
      <c r="C107" s="289"/>
      <c r="D107" s="287"/>
      <c r="E107" s="289"/>
      <c r="F107" s="286"/>
      <c r="G107" s="286"/>
      <c r="H107" s="288"/>
      <c r="I107" s="288"/>
      <c r="J107" s="312"/>
      <c r="K107" s="313"/>
      <c r="L107" s="316"/>
      <c r="M107" s="315"/>
      <c r="N107" s="297"/>
      <c r="O107" s="311"/>
      <c r="T107" s="308"/>
      <c r="AA107" s="374"/>
      <c r="AB107" s="374"/>
      <c r="AC107" s="375"/>
      <c r="AD107" s="374"/>
      <c r="AE107" s="374"/>
      <c r="AF107" s="374"/>
      <c r="AG107" s="374"/>
      <c r="AH107" s="374"/>
      <c r="AI107" s="374"/>
      <c r="AJ107" s="374"/>
      <c r="AK107" s="374"/>
      <c r="AL107" s="406"/>
      <c r="AM107" s="374"/>
      <c r="AN107" s="407"/>
      <c r="AO107" s="374"/>
      <c r="AQ107" s="374" t="s">
        <v>293</v>
      </c>
    </row>
    <row r="108" spans="1:43">
      <c r="A108" s="285"/>
      <c r="B108" s="286"/>
      <c r="C108" s="179"/>
      <c r="D108" s="287"/>
      <c r="E108" s="286"/>
      <c r="F108" s="286"/>
      <c r="G108" s="286"/>
      <c r="H108" s="288"/>
      <c r="I108" s="288"/>
      <c r="J108" s="312"/>
      <c r="K108" s="313"/>
      <c r="L108" s="316"/>
      <c r="M108" s="315"/>
      <c r="N108" s="297"/>
      <c r="O108" s="311"/>
      <c r="T108" s="308"/>
      <c r="AA108" s="327"/>
      <c r="AB108" s="327"/>
      <c r="AC108" s="376"/>
      <c r="AD108" s="303"/>
      <c r="AE108" s="303"/>
      <c r="AF108" s="303"/>
      <c r="AG108" s="303"/>
      <c r="AH108" s="303"/>
      <c r="AI108" s="303"/>
      <c r="AJ108" s="303"/>
      <c r="AK108" s="303"/>
      <c r="AL108" s="357"/>
      <c r="AM108" s="303"/>
      <c r="AN108" s="389"/>
      <c r="AO108" s="303"/>
      <c r="AQ108" s="303" t="s">
        <v>294</v>
      </c>
    </row>
    <row r="109" spans="1:41">
      <c r="A109" s="285"/>
      <c r="B109" s="286"/>
      <c r="C109" s="179"/>
      <c r="D109" s="287"/>
      <c r="E109" s="286"/>
      <c r="F109" s="286"/>
      <c r="G109" s="286"/>
      <c r="H109" s="288"/>
      <c r="I109" s="288"/>
      <c r="J109" s="312"/>
      <c r="K109" s="313"/>
      <c r="L109" s="316"/>
      <c r="M109" s="315"/>
      <c r="N109" s="297"/>
      <c r="O109" s="311"/>
      <c r="T109" s="308"/>
      <c r="V109" s="347"/>
      <c r="W109" s="347"/>
      <c r="X109" s="347"/>
      <c r="Y109" s="347"/>
      <c r="Z109" s="347"/>
      <c r="AA109" s="377"/>
      <c r="AB109" s="347"/>
      <c r="AC109" s="378"/>
      <c r="AD109" s="379"/>
      <c r="AN109" s="408"/>
      <c r="AO109" s="135"/>
    </row>
    <row r="110" spans="1:41">
      <c r="A110" s="285"/>
      <c r="B110" s="286"/>
      <c r="C110" s="179"/>
      <c r="D110" s="287"/>
      <c r="E110" s="289"/>
      <c r="F110" s="286"/>
      <c r="G110" s="286"/>
      <c r="H110" s="288"/>
      <c r="I110" s="288"/>
      <c r="J110" s="312"/>
      <c r="K110" s="313"/>
      <c r="L110" s="316"/>
      <c r="M110" s="315"/>
      <c r="N110" s="297"/>
      <c r="AA110" s="380"/>
      <c r="AB110" s="348"/>
      <c r="AC110" s="378"/>
      <c r="AD110" s="379"/>
      <c r="AN110" s="409"/>
      <c r="AO110" s="135"/>
    </row>
    <row r="111" spans="1:41">
      <c r="A111" s="285"/>
      <c r="B111" s="286"/>
      <c r="C111" s="179"/>
      <c r="D111" s="287"/>
      <c r="E111" s="289"/>
      <c r="F111" s="286"/>
      <c r="G111" s="286"/>
      <c r="H111" s="288"/>
      <c r="I111" s="288"/>
      <c r="J111" s="312"/>
      <c r="K111" s="313"/>
      <c r="L111" s="316"/>
      <c r="M111" s="315"/>
      <c r="N111" s="297"/>
      <c r="AA111" s="380"/>
      <c r="AB111" s="348"/>
      <c r="AC111" s="378"/>
      <c r="AD111" s="381"/>
      <c r="AN111" s="409"/>
      <c r="AO111" s="135"/>
    </row>
    <row r="112" spans="1:41">
      <c r="A112" s="285"/>
      <c r="B112" s="286"/>
      <c r="C112" s="289"/>
      <c r="D112" s="287"/>
      <c r="E112" s="286"/>
      <c r="F112" s="286"/>
      <c r="G112" s="286"/>
      <c r="H112" s="288"/>
      <c r="I112" s="288"/>
      <c r="J112" s="312"/>
      <c r="K112" s="313"/>
      <c r="L112" s="317"/>
      <c r="M112" s="315"/>
      <c r="N112" s="297"/>
      <c r="O112" s="306"/>
      <c r="T112" s="303"/>
      <c r="V112" s="348"/>
      <c r="W112" s="348"/>
      <c r="X112" s="348"/>
      <c r="Y112" s="348"/>
      <c r="Z112" s="348"/>
      <c r="AA112" s="380"/>
      <c r="AB112" s="348"/>
      <c r="AC112" s="378"/>
      <c r="AD112" s="382"/>
      <c r="AN112" s="408"/>
      <c r="AO112" s="135"/>
    </row>
    <row r="113" spans="1:40">
      <c r="A113" s="285"/>
      <c r="B113" s="286"/>
      <c r="C113" s="289"/>
      <c r="D113" s="287"/>
      <c r="E113" s="179"/>
      <c r="F113" s="290"/>
      <c r="G113" s="286"/>
      <c r="H113" s="291"/>
      <c r="I113" s="291"/>
      <c r="J113" s="312"/>
      <c r="K113" s="313"/>
      <c r="L113" s="317"/>
      <c r="M113" s="318"/>
      <c r="N113" s="297"/>
      <c r="O113" s="306"/>
      <c r="T113" s="303"/>
      <c r="AA113" s="383"/>
      <c r="AB113" s="383"/>
      <c r="AC113" s="383"/>
      <c r="AD113" s="383"/>
      <c r="AE113" s="383"/>
      <c r="AF113" s="383"/>
      <c r="AG113" s="383"/>
      <c r="AH113" s="383"/>
      <c r="AI113" s="383"/>
      <c r="AJ113" s="383"/>
      <c r="AK113" s="384"/>
      <c r="AL113" s="383"/>
      <c r="AM113" s="384"/>
      <c r="AN113" s="410"/>
    </row>
    <row r="114" spans="1:40">
      <c r="A114" s="285"/>
      <c r="B114" s="286"/>
      <c r="C114" s="289"/>
      <c r="D114" s="287"/>
      <c r="E114" s="179"/>
      <c r="F114" s="290"/>
      <c r="G114" s="286"/>
      <c r="H114" s="291"/>
      <c r="I114" s="291"/>
      <c r="J114" s="312"/>
      <c r="K114" s="313"/>
      <c r="L114" s="316"/>
      <c r="M114" s="318"/>
      <c r="N114" s="297"/>
      <c r="O114" s="319"/>
      <c r="T114" s="349"/>
      <c r="AC114" s="383"/>
      <c r="AD114" s="383"/>
      <c r="AE114" s="383"/>
      <c r="AF114" s="383"/>
      <c r="AG114" s="383"/>
      <c r="AH114" s="383"/>
      <c r="AI114" s="383"/>
      <c r="AJ114" s="383"/>
      <c r="AK114" s="384"/>
      <c r="AL114" s="383"/>
      <c r="AM114" s="384"/>
      <c r="AN114" s="135"/>
    </row>
    <row r="115" spans="1:40">
      <c r="A115" s="285"/>
      <c r="B115" s="286"/>
      <c r="C115" s="289"/>
      <c r="D115" s="287"/>
      <c r="E115" s="179"/>
      <c r="F115" s="290"/>
      <c r="G115" s="286"/>
      <c r="H115" s="292"/>
      <c r="I115" s="292"/>
      <c r="J115" s="312"/>
      <c r="K115" s="313"/>
      <c r="L115" s="317"/>
      <c r="M115" s="315"/>
      <c r="N115" s="297"/>
      <c r="O115" s="320"/>
      <c r="T115" s="303"/>
      <c r="AC115" s="383"/>
      <c r="AD115" s="383"/>
      <c r="AE115" s="383"/>
      <c r="AF115" s="383"/>
      <c r="AG115" s="383"/>
      <c r="AH115" s="383"/>
      <c r="AI115" s="383"/>
      <c r="AJ115" s="383"/>
      <c r="AK115" s="384"/>
      <c r="AL115" s="383"/>
      <c r="AM115" s="384"/>
      <c r="AN115" s="410"/>
    </row>
    <row r="116" spans="1:40">
      <c r="A116" s="285"/>
      <c r="B116" s="286"/>
      <c r="C116" s="179"/>
      <c r="D116" s="287"/>
      <c r="E116" s="289"/>
      <c r="F116" s="290"/>
      <c r="G116" s="286"/>
      <c r="H116" s="292"/>
      <c r="I116" s="292"/>
      <c r="J116" s="312"/>
      <c r="K116" s="313"/>
      <c r="L116" s="317"/>
      <c r="M116" s="315"/>
      <c r="N116" s="297"/>
      <c r="O116" s="310"/>
      <c r="T116" s="303"/>
      <c r="AA116" s="383"/>
      <c r="AB116" s="383"/>
      <c r="AC116" s="383"/>
      <c r="AD116" s="383"/>
      <c r="AE116" s="383"/>
      <c r="AF116" s="383"/>
      <c r="AG116" s="383"/>
      <c r="AH116" s="383"/>
      <c r="AI116" s="383"/>
      <c r="AJ116" s="383"/>
      <c r="AK116" s="384"/>
      <c r="AL116" s="383"/>
      <c r="AM116" s="384"/>
      <c r="AN116" s="135"/>
    </row>
    <row r="117" spans="1:41">
      <c r="A117" s="285"/>
      <c r="B117" s="286"/>
      <c r="C117" s="289"/>
      <c r="D117" s="287"/>
      <c r="E117" s="179"/>
      <c r="F117" s="290"/>
      <c r="G117" s="286"/>
      <c r="H117" s="292"/>
      <c r="I117" s="292"/>
      <c r="J117" s="312"/>
      <c r="K117" s="313"/>
      <c r="L117" s="317"/>
      <c r="M117" s="318"/>
      <c r="N117" s="297"/>
      <c r="O117" s="310"/>
      <c r="T117" s="303"/>
      <c r="V117" s="350"/>
      <c r="W117" s="350"/>
      <c r="X117" s="350"/>
      <c r="Y117" s="350"/>
      <c r="Z117" s="350"/>
      <c r="AA117" s="350"/>
      <c r="AB117" s="350"/>
      <c r="AC117" s="350"/>
      <c r="AD117" s="350"/>
      <c r="AE117" s="350"/>
      <c r="AF117" s="384"/>
      <c r="AG117" s="350"/>
      <c r="AH117" s="411"/>
      <c r="AI117" s="410"/>
      <c r="AL117" s="135"/>
      <c r="AN117" s="412"/>
      <c r="AO117" s="135"/>
    </row>
    <row r="118" spans="1:41">
      <c r="A118" s="285"/>
      <c r="B118" s="286"/>
      <c r="C118" s="179"/>
      <c r="D118" s="287"/>
      <c r="E118" s="289"/>
      <c r="F118" s="290"/>
      <c r="G118" s="286"/>
      <c r="H118" s="292"/>
      <c r="I118" s="321"/>
      <c r="J118" s="312"/>
      <c r="K118" s="313"/>
      <c r="L118" s="314"/>
      <c r="M118" s="315"/>
      <c r="N118" s="297"/>
      <c r="O118" s="310"/>
      <c r="T118" s="303"/>
      <c r="V118" s="351"/>
      <c r="W118" s="351"/>
      <c r="X118" s="351"/>
      <c r="Y118" s="351"/>
      <c r="Z118" s="351"/>
      <c r="AA118" s="351"/>
      <c r="AB118" s="351"/>
      <c r="AC118" s="351"/>
      <c r="AD118" s="351"/>
      <c r="AE118" s="351"/>
      <c r="AF118" s="384"/>
      <c r="AG118" s="351"/>
      <c r="AH118" s="411"/>
      <c r="AI118" s="135"/>
      <c r="AL118" s="135"/>
      <c r="AN118" s="412"/>
      <c r="AO118" s="135"/>
    </row>
    <row r="119" spans="1:41">
      <c r="A119" s="285"/>
      <c r="B119" s="286"/>
      <c r="C119" s="293"/>
      <c r="D119" s="287"/>
      <c r="E119" s="179"/>
      <c r="F119" s="286"/>
      <c r="G119" s="286"/>
      <c r="H119" s="291"/>
      <c r="I119" s="291"/>
      <c r="J119" s="312"/>
      <c r="K119" s="313"/>
      <c r="L119" s="317"/>
      <c r="M119" s="322"/>
      <c r="N119" s="297"/>
      <c r="O119" s="310"/>
      <c r="T119" s="345"/>
      <c r="V119" s="351"/>
      <c r="W119" s="351"/>
      <c r="X119" s="351"/>
      <c r="Y119" s="351"/>
      <c r="Z119" s="351"/>
      <c r="AA119" s="351"/>
      <c r="AB119" s="351"/>
      <c r="AC119" s="351"/>
      <c r="AD119" s="351"/>
      <c r="AE119" s="351"/>
      <c r="AF119" s="384"/>
      <c r="AG119" s="351"/>
      <c r="AH119" s="411"/>
      <c r="AI119" s="135"/>
      <c r="AL119" s="135"/>
      <c r="AN119" s="412"/>
      <c r="AO119" s="135"/>
    </row>
    <row r="120" spans="1:41">
      <c r="A120" s="285"/>
      <c r="B120" s="293"/>
      <c r="C120" s="179"/>
      <c r="D120" s="287"/>
      <c r="E120" s="179"/>
      <c r="F120" s="294"/>
      <c r="G120" s="286"/>
      <c r="H120" s="292"/>
      <c r="I120" s="292"/>
      <c r="J120" s="312"/>
      <c r="K120" s="313"/>
      <c r="L120" s="317"/>
      <c r="M120" s="315"/>
      <c r="N120" s="297"/>
      <c r="O120" s="310"/>
      <c r="T120" s="345"/>
      <c r="V120" s="351"/>
      <c r="W120" s="351"/>
      <c r="X120" s="351"/>
      <c r="Y120" s="351"/>
      <c r="Z120" s="351"/>
      <c r="AA120" s="351"/>
      <c r="AB120" s="351"/>
      <c r="AC120" s="351"/>
      <c r="AD120" s="351"/>
      <c r="AE120" s="351"/>
      <c r="AF120" s="384"/>
      <c r="AG120" s="351"/>
      <c r="AH120" s="411"/>
      <c r="AI120" s="135"/>
      <c r="AL120" s="135"/>
      <c r="AN120" s="408"/>
      <c r="AO120" s="135"/>
    </row>
    <row r="121" spans="1:41">
      <c r="A121" s="285"/>
      <c r="B121" s="286"/>
      <c r="C121" s="179"/>
      <c r="D121" s="287"/>
      <c r="E121" s="286"/>
      <c r="F121" s="295"/>
      <c r="G121" s="286"/>
      <c r="H121" s="292"/>
      <c r="I121" s="292"/>
      <c r="J121" s="312"/>
      <c r="K121" s="313"/>
      <c r="L121" s="317"/>
      <c r="M121" s="318"/>
      <c r="N121" s="297"/>
      <c r="O121" s="310"/>
      <c r="T121" s="345"/>
      <c r="V121" s="351"/>
      <c r="W121" s="351"/>
      <c r="X121" s="351"/>
      <c r="Y121" s="351"/>
      <c r="Z121" s="351"/>
      <c r="AA121" s="351"/>
      <c r="AB121" s="351"/>
      <c r="AC121" s="351"/>
      <c r="AD121" s="351"/>
      <c r="AE121" s="351"/>
      <c r="AF121" s="384"/>
      <c r="AG121" s="351"/>
      <c r="AH121" s="411"/>
      <c r="AI121" s="135"/>
      <c r="AL121" s="135"/>
      <c r="AN121" s="412"/>
      <c r="AO121" s="135"/>
    </row>
    <row r="122" spans="1:41">
      <c r="A122" s="285"/>
      <c r="B122" s="286"/>
      <c r="C122" s="286"/>
      <c r="D122" s="287"/>
      <c r="E122" s="286"/>
      <c r="F122" s="290"/>
      <c r="G122" s="286"/>
      <c r="H122" s="292"/>
      <c r="I122" s="292"/>
      <c r="J122" s="312"/>
      <c r="K122" s="313"/>
      <c r="L122" s="314"/>
      <c r="M122" s="323"/>
      <c r="N122" s="324"/>
      <c r="O122" s="325"/>
      <c r="T122" s="345"/>
      <c r="V122" s="351"/>
      <c r="W122" s="351"/>
      <c r="X122" s="351"/>
      <c r="Y122" s="351"/>
      <c r="Z122" s="351"/>
      <c r="AA122" s="351"/>
      <c r="AB122" s="351"/>
      <c r="AC122" s="351"/>
      <c r="AD122" s="351"/>
      <c r="AE122" s="351"/>
      <c r="AF122" s="384"/>
      <c r="AG122" s="351"/>
      <c r="AH122" s="411"/>
      <c r="AI122" s="135"/>
      <c r="AL122" s="135"/>
      <c r="AN122" s="412"/>
      <c r="AO122" s="135"/>
    </row>
    <row r="123" spans="1:41">
      <c r="A123" s="285"/>
      <c r="B123" s="286"/>
      <c r="C123" s="286"/>
      <c r="D123" s="287"/>
      <c r="E123" s="286"/>
      <c r="F123" s="290"/>
      <c r="G123" s="286"/>
      <c r="H123" s="292"/>
      <c r="I123" s="292"/>
      <c r="J123" s="312"/>
      <c r="K123" s="313"/>
      <c r="L123" s="314"/>
      <c r="M123" s="323"/>
      <c r="N123" s="297"/>
      <c r="O123" s="303"/>
      <c r="T123" s="345"/>
      <c r="V123" s="351"/>
      <c r="W123" s="351"/>
      <c r="X123" s="351"/>
      <c r="Y123" s="351"/>
      <c r="Z123" s="351"/>
      <c r="AA123" s="351"/>
      <c r="AB123" s="351"/>
      <c r="AC123" s="351"/>
      <c r="AD123" s="351"/>
      <c r="AE123" s="351"/>
      <c r="AF123" s="384"/>
      <c r="AG123" s="351"/>
      <c r="AH123" s="411"/>
      <c r="AI123" s="135"/>
      <c r="AL123" s="135"/>
      <c r="AN123" s="412"/>
      <c r="AO123" s="135"/>
    </row>
    <row r="124" spans="1:41">
      <c r="A124" s="285"/>
      <c r="B124" s="286"/>
      <c r="C124" s="179"/>
      <c r="D124" s="287"/>
      <c r="E124" s="286"/>
      <c r="F124" s="295"/>
      <c r="G124" s="286"/>
      <c r="H124" s="292"/>
      <c r="I124" s="292"/>
      <c r="J124" s="312"/>
      <c r="K124" s="313"/>
      <c r="L124" s="317"/>
      <c r="M124" s="318"/>
      <c r="N124" s="297"/>
      <c r="O124" s="148"/>
      <c r="T124" s="303"/>
      <c r="V124" s="351"/>
      <c r="W124" s="351"/>
      <c r="X124" s="351"/>
      <c r="Y124" s="351"/>
      <c r="Z124" s="351"/>
      <c r="AA124" s="351"/>
      <c r="AB124" s="351"/>
      <c r="AC124" s="351"/>
      <c r="AD124" s="351"/>
      <c r="AE124" s="351"/>
      <c r="AF124" s="384"/>
      <c r="AG124" s="351"/>
      <c r="AH124" s="411"/>
      <c r="AI124" s="135"/>
      <c r="AL124" s="135"/>
      <c r="AN124" s="412"/>
      <c r="AO124" s="135"/>
    </row>
    <row r="125" spans="1:41">
      <c r="A125" s="285"/>
      <c r="B125" s="286"/>
      <c r="C125" s="286"/>
      <c r="D125" s="287"/>
      <c r="E125" s="286"/>
      <c r="F125" s="290"/>
      <c r="G125" s="286"/>
      <c r="H125" s="292"/>
      <c r="I125" s="292"/>
      <c r="J125" s="312"/>
      <c r="K125" s="313"/>
      <c r="L125" s="317"/>
      <c r="M125" s="322"/>
      <c r="N125" s="324"/>
      <c r="O125" s="325"/>
      <c r="T125" s="303"/>
      <c r="V125" s="351"/>
      <c r="W125" s="351"/>
      <c r="X125" s="351"/>
      <c r="Y125" s="351"/>
      <c r="Z125" s="351"/>
      <c r="AA125" s="351"/>
      <c r="AB125" s="351"/>
      <c r="AC125" s="351"/>
      <c r="AD125" s="351"/>
      <c r="AE125" s="351"/>
      <c r="AF125" s="384"/>
      <c r="AG125" s="351"/>
      <c r="AH125" s="411"/>
      <c r="AI125" s="135"/>
      <c r="AL125" s="135"/>
      <c r="AN125" s="412"/>
      <c r="AO125" s="135"/>
    </row>
    <row r="126" spans="1:41">
      <c r="A126" s="285"/>
      <c r="B126" s="286"/>
      <c r="C126" s="296"/>
      <c r="D126" s="286"/>
      <c r="E126" s="286"/>
      <c r="F126" s="290"/>
      <c r="G126" s="286"/>
      <c r="H126" s="292"/>
      <c r="I126" s="292"/>
      <c r="J126" s="312"/>
      <c r="K126" s="313"/>
      <c r="L126" s="317"/>
      <c r="M126" s="326"/>
      <c r="N126" s="324"/>
      <c r="O126" s="325"/>
      <c r="T126" s="303"/>
      <c r="V126" s="351"/>
      <c r="W126" s="351"/>
      <c r="X126" s="351"/>
      <c r="Y126" s="351"/>
      <c r="Z126" s="351"/>
      <c r="AA126" s="351"/>
      <c r="AB126" s="351"/>
      <c r="AC126" s="351"/>
      <c r="AD126" s="351"/>
      <c r="AE126" s="351"/>
      <c r="AF126" s="384"/>
      <c r="AG126" s="351"/>
      <c r="AH126" s="411"/>
      <c r="AI126" s="135"/>
      <c r="AL126" s="135"/>
      <c r="AN126" s="412"/>
      <c r="AO126" s="135"/>
    </row>
    <row r="127" ht="15.75" customHeight="1" spans="1:41">
      <c r="A127" s="285"/>
      <c r="B127" s="286"/>
      <c r="C127" s="296"/>
      <c r="D127" s="286"/>
      <c r="E127" s="286"/>
      <c r="F127" s="290"/>
      <c r="G127" s="286"/>
      <c r="H127" s="292"/>
      <c r="I127" s="292"/>
      <c r="J127" s="312"/>
      <c r="K127" s="313"/>
      <c r="L127" s="317"/>
      <c r="M127" s="326"/>
      <c r="N127" s="324"/>
      <c r="O127" s="327"/>
      <c r="T127" s="303"/>
      <c r="V127" s="351"/>
      <c r="W127" s="351"/>
      <c r="X127" s="351"/>
      <c r="Y127" s="351"/>
      <c r="Z127" s="351"/>
      <c r="AA127" s="351"/>
      <c r="AB127" s="351"/>
      <c r="AC127" s="351"/>
      <c r="AD127" s="351"/>
      <c r="AE127" s="351"/>
      <c r="AF127" s="384"/>
      <c r="AG127" s="351"/>
      <c r="AH127" s="411"/>
      <c r="AI127" s="135"/>
      <c r="AL127" s="135"/>
      <c r="AN127" s="412"/>
      <c r="AO127" s="135"/>
    </row>
    <row r="128" spans="1:41">
      <c r="A128" s="285"/>
      <c r="B128" s="286"/>
      <c r="C128" s="286"/>
      <c r="D128" s="287"/>
      <c r="E128" s="286"/>
      <c r="F128" s="286"/>
      <c r="G128" s="286"/>
      <c r="H128" s="292"/>
      <c r="I128" s="292"/>
      <c r="J128" s="312"/>
      <c r="K128" s="313"/>
      <c r="L128" s="317"/>
      <c r="M128" s="315"/>
      <c r="N128" s="324"/>
      <c r="O128" s="325"/>
      <c r="T128" s="303"/>
      <c r="V128" s="351"/>
      <c r="W128" s="351"/>
      <c r="X128" s="351"/>
      <c r="Y128" s="351"/>
      <c r="Z128" s="351"/>
      <c r="AA128" s="351"/>
      <c r="AB128" s="351"/>
      <c r="AC128" s="351"/>
      <c r="AD128" s="351"/>
      <c r="AE128" s="351"/>
      <c r="AF128" s="384"/>
      <c r="AG128" s="351"/>
      <c r="AH128" s="411"/>
      <c r="AI128" s="135"/>
      <c r="AL128" s="135"/>
      <c r="AN128" s="412"/>
      <c r="AO128" s="135"/>
    </row>
    <row r="129" ht="15.75" customHeight="1" spans="1:41">
      <c r="A129" s="285"/>
      <c r="B129" s="286"/>
      <c r="C129" s="296"/>
      <c r="D129" s="286"/>
      <c r="E129" s="286"/>
      <c r="F129" s="286"/>
      <c r="G129" s="286"/>
      <c r="H129" s="292"/>
      <c r="I129" s="292"/>
      <c r="J129" s="312"/>
      <c r="K129" s="313"/>
      <c r="L129" s="317"/>
      <c r="M129" s="439"/>
      <c r="N129" s="297"/>
      <c r="O129" s="374"/>
      <c r="T129" s="303"/>
      <c r="V129" s="351"/>
      <c r="W129" s="351"/>
      <c r="X129" s="351"/>
      <c r="Y129" s="351"/>
      <c r="Z129" s="351"/>
      <c r="AA129" s="351"/>
      <c r="AB129" s="351"/>
      <c r="AC129" s="351"/>
      <c r="AD129" s="351"/>
      <c r="AE129" s="351"/>
      <c r="AF129" s="384"/>
      <c r="AG129" s="351"/>
      <c r="AH129" s="411"/>
      <c r="AI129" s="135"/>
      <c r="AL129" s="135"/>
      <c r="AN129" s="412"/>
      <c r="AO129" s="135"/>
    </row>
    <row r="130" spans="1:41">
      <c r="A130" s="285"/>
      <c r="B130" s="286"/>
      <c r="C130" s="296"/>
      <c r="D130" s="321"/>
      <c r="E130" s="286"/>
      <c r="F130" s="286"/>
      <c r="G130" s="286"/>
      <c r="H130" s="292"/>
      <c r="I130" s="292"/>
      <c r="J130" s="312"/>
      <c r="K130" s="313"/>
      <c r="L130" s="317"/>
      <c r="M130" s="326"/>
      <c r="N130" s="297"/>
      <c r="O130" s="148"/>
      <c r="T130" s="303"/>
      <c r="V130" s="351"/>
      <c r="W130" s="351"/>
      <c r="X130" s="351"/>
      <c r="Y130" s="351"/>
      <c r="Z130" s="351"/>
      <c r="AA130" s="351"/>
      <c r="AB130" s="351"/>
      <c r="AC130" s="351"/>
      <c r="AD130" s="351"/>
      <c r="AE130" s="351"/>
      <c r="AF130" s="384"/>
      <c r="AG130" s="351"/>
      <c r="AH130" s="411"/>
      <c r="AI130" s="135"/>
      <c r="AL130" s="135"/>
      <c r="AN130" s="412"/>
      <c r="AO130" s="135"/>
    </row>
    <row r="131" customHeight="1" spans="1:41">
      <c r="A131" s="285"/>
      <c r="B131" s="286"/>
      <c r="C131" s="286"/>
      <c r="D131" s="287"/>
      <c r="E131" s="286"/>
      <c r="F131" s="286"/>
      <c r="G131" s="286"/>
      <c r="H131" s="292"/>
      <c r="I131" s="292"/>
      <c r="J131" s="312"/>
      <c r="K131" s="313"/>
      <c r="L131" s="317"/>
      <c r="M131" s="322"/>
      <c r="N131" s="297"/>
      <c r="O131" s="148"/>
      <c r="T131" s="303"/>
      <c r="V131" s="351"/>
      <c r="W131" s="351"/>
      <c r="X131" s="351"/>
      <c r="Y131" s="351"/>
      <c r="Z131" s="351"/>
      <c r="AA131" s="351"/>
      <c r="AB131" s="351"/>
      <c r="AC131" s="351"/>
      <c r="AD131" s="351"/>
      <c r="AE131" s="351"/>
      <c r="AF131" s="384"/>
      <c r="AG131" s="351"/>
      <c r="AH131" s="411"/>
      <c r="AI131" s="135"/>
      <c r="AL131" s="135"/>
      <c r="AN131" s="412"/>
      <c r="AO131" s="135"/>
    </row>
    <row r="132" ht="15.75" customHeight="1" spans="1:41">
      <c r="A132" s="285"/>
      <c r="B132" s="286"/>
      <c r="C132" s="286"/>
      <c r="D132" s="287"/>
      <c r="E132" s="289"/>
      <c r="F132" s="290"/>
      <c r="G132" s="286"/>
      <c r="H132" s="292"/>
      <c r="I132" s="292"/>
      <c r="J132" s="312"/>
      <c r="K132" s="313"/>
      <c r="L132" s="317"/>
      <c r="M132" s="323"/>
      <c r="N132" s="297"/>
      <c r="O132" s="148"/>
      <c r="T132" s="451"/>
      <c r="V132" s="351"/>
      <c r="W132" s="351"/>
      <c r="X132" s="351"/>
      <c r="Y132" s="351"/>
      <c r="Z132" s="351"/>
      <c r="AA132" s="351"/>
      <c r="AB132" s="351"/>
      <c r="AC132" s="351"/>
      <c r="AD132" s="351"/>
      <c r="AE132" s="351"/>
      <c r="AF132" s="384"/>
      <c r="AG132" s="351"/>
      <c r="AH132" s="411"/>
      <c r="AI132" s="135"/>
      <c r="AL132" s="135"/>
      <c r="AN132" s="412"/>
      <c r="AO132" s="135"/>
    </row>
    <row r="133" spans="1:41">
      <c r="A133" s="285"/>
      <c r="B133" s="286"/>
      <c r="C133" s="296"/>
      <c r="D133" s="286"/>
      <c r="E133" s="289"/>
      <c r="F133" s="290"/>
      <c r="G133" s="286"/>
      <c r="H133" s="292"/>
      <c r="I133" s="292"/>
      <c r="J133" s="312"/>
      <c r="K133" s="313"/>
      <c r="L133" s="317"/>
      <c r="M133" s="440"/>
      <c r="N133" s="297"/>
      <c r="O133" s="148"/>
      <c r="T133" s="451"/>
      <c r="V133" s="351"/>
      <c r="W133" s="351"/>
      <c r="X133" s="351"/>
      <c r="Y133" s="351"/>
      <c r="Z133" s="351"/>
      <c r="AA133" s="351"/>
      <c r="AB133" s="351"/>
      <c r="AC133" s="351"/>
      <c r="AD133" s="351"/>
      <c r="AE133" s="351"/>
      <c r="AF133" s="384"/>
      <c r="AG133" s="351"/>
      <c r="AH133" s="411"/>
      <c r="AI133" s="135"/>
      <c r="AL133" s="135"/>
      <c r="AN133" s="412"/>
      <c r="AO133" s="135"/>
    </row>
    <row r="134" spans="1:41">
      <c r="A134" s="285"/>
      <c r="B134" s="286"/>
      <c r="C134" s="286"/>
      <c r="D134" s="287"/>
      <c r="E134" s="289"/>
      <c r="F134" s="290"/>
      <c r="G134" s="286"/>
      <c r="H134" s="420"/>
      <c r="I134" s="420"/>
      <c r="J134" s="312"/>
      <c r="K134" s="313"/>
      <c r="L134" s="441"/>
      <c r="M134" s="323"/>
      <c r="N134" s="297"/>
      <c r="O134" s="303"/>
      <c r="T134" s="303"/>
      <c r="V134" s="351"/>
      <c r="W134" s="351"/>
      <c r="X134" s="351"/>
      <c r="Y134" s="351"/>
      <c r="Z134" s="351"/>
      <c r="AA134" s="351"/>
      <c r="AB134" s="351"/>
      <c r="AC134" s="351"/>
      <c r="AD134" s="351"/>
      <c r="AE134" s="351"/>
      <c r="AF134" s="384"/>
      <c r="AG134" s="351"/>
      <c r="AH134" s="411"/>
      <c r="AI134" s="135"/>
      <c r="AL134" s="135"/>
      <c r="AN134" s="412"/>
      <c r="AO134" s="135"/>
    </row>
    <row r="135" spans="1:41">
      <c r="A135" s="285"/>
      <c r="B135" s="286"/>
      <c r="C135" s="286"/>
      <c r="D135" s="287"/>
      <c r="E135" s="286"/>
      <c r="F135" s="286"/>
      <c r="G135" s="286"/>
      <c r="H135" s="292"/>
      <c r="I135" s="292"/>
      <c r="J135" s="312"/>
      <c r="K135" s="313"/>
      <c r="L135" s="317"/>
      <c r="M135" s="315"/>
      <c r="N135" s="297"/>
      <c r="O135" s="303"/>
      <c r="T135" s="303"/>
      <c r="V135" s="351"/>
      <c r="W135" s="351"/>
      <c r="X135" s="351"/>
      <c r="Y135" s="351"/>
      <c r="Z135" s="351"/>
      <c r="AA135" s="351"/>
      <c r="AB135" s="351"/>
      <c r="AC135" s="351"/>
      <c r="AD135" s="351"/>
      <c r="AE135" s="351"/>
      <c r="AF135" s="384"/>
      <c r="AG135" s="351"/>
      <c r="AH135" s="411"/>
      <c r="AI135" s="135"/>
      <c r="AL135" s="135"/>
      <c r="AN135" s="412"/>
      <c r="AO135" s="135"/>
    </row>
    <row r="136" spans="1:41">
      <c r="A136" s="285"/>
      <c r="B136" s="286"/>
      <c r="C136" s="286"/>
      <c r="D136" s="287"/>
      <c r="E136" s="289"/>
      <c r="F136" s="290"/>
      <c r="G136" s="286"/>
      <c r="H136" s="292"/>
      <c r="I136" s="292"/>
      <c r="J136" s="312"/>
      <c r="K136" s="313"/>
      <c r="L136" s="317"/>
      <c r="M136" s="323"/>
      <c r="N136" s="297"/>
      <c r="O136" s="148"/>
      <c r="T136" s="202"/>
      <c r="V136" s="351"/>
      <c r="W136" s="351"/>
      <c r="X136" s="351"/>
      <c r="Y136" s="351"/>
      <c r="Z136" s="351"/>
      <c r="AA136" s="351"/>
      <c r="AB136" s="351"/>
      <c r="AC136" s="351"/>
      <c r="AD136" s="351"/>
      <c r="AE136" s="351"/>
      <c r="AF136" s="384"/>
      <c r="AG136" s="351"/>
      <c r="AH136" s="411"/>
      <c r="AI136" s="135"/>
      <c r="AL136" s="135"/>
      <c r="AN136" s="412"/>
      <c r="AO136" s="135"/>
    </row>
    <row r="137" spans="1:41">
      <c r="A137" s="285"/>
      <c r="B137" s="286"/>
      <c r="C137" s="179"/>
      <c r="D137" s="287"/>
      <c r="E137" s="289"/>
      <c r="F137" s="290"/>
      <c r="G137" s="286"/>
      <c r="H137" s="292"/>
      <c r="I137" s="292"/>
      <c r="J137" s="312"/>
      <c r="K137" s="313"/>
      <c r="L137" s="317"/>
      <c r="M137" s="315"/>
      <c r="N137" s="297"/>
      <c r="O137" s="148"/>
      <c r="T137" s="202"/>
      <c r="V137" s="351"/>
      <c r="W137" s="351"/>
      <c r="X137" s="351"/>
      <c r="Y137" s="351"/>
      <c r="Z137" s="351"/>
      <c r="AA137" s="351"/>
      <c r="AB137" s="351"/>
      <c r="AC137" s="351"/>
      <c r="AD137" s="351"/>
      <c r="AE137" s="351"/>
      <c r="AF137" s="384"/>
      <c r="AG137" s="351"/>
      <c r="AH137" s="411"/>
      <c r="AI137" s="135"/>
      <c r="AL137" s="135"/>
      <c r="AN137" s="412"/>
      <c r="AO137" s="135"/>
    </row>
    <row r="138" spans="1:41">
      <c r="A138" s="285"/>
      <c r="B138" s="286"/>
      <c r="C138" s="179"/>
      <c r="D138" s="287"/>
      <c r="E138" s="289"/>
      <c r="F138" s="290"/>
      <c r="G138" s="286"/>
      <c r="H138" s="292"/>
      <c r="I138" s="292"/>
      <c r="J138" s="312"/>
      <c r="K138" s="313"/>
      <c r="L138" s="317"/>
      <c r="M138" s="315"/>
      <c r="N138" s="297"/>
      <c r="O138" s="148"/>
      <c r="T138" s="202"/>
      <c r="V138" s="351"/>
      <c r="W138" s="351"/>
      <c r="X138" s="350"/>
      <c r="Y138" s="350"/>
      <c r="Z138" s="350"/>
      <c r="AA138" s="350"/>
      <c r="AB138" s="350"/>
      <c r="AC138" s="350"/>
      <c r="AD138" s="350"/>
      <c r="AE138" s="350"/>
      <c r="AF138" s="384"/>
      <c r="AG138" s="350"/>
      <c r="AH138" s="411"/>
      <c r="AI138" s="135"/>
      <c r="AL138" s="135"/>
      <c r="AN138" s="412"/>
      <c r="AO138" s="135"/>
    </row>
    <row r="139" spans="1:41">
      <c r="A139" s="285"/>
      <c r="B139" s="286"/>
      <c r="C139" s="179"/>
      <c r="D139" s="287"/>
      <c r="E139" s="289"/>
      <c r="F139" s="290"/>
      <c r="G139" s="286"/>
      <c r="H139" s="292"/>
      <c r="I139" s="292"/>
      <c r="J139" s="312"/>
      <c r="K139" s="313"/>
      <c r="L139" s="317"/>
      <c r="M139" s="315"/>
      <c r="N139" s="297"/>
      <c r="O139" s="148"/>
      <c r="T139" s="345"/>
      <c r="V139" s="351"/>
      <c r="W139" s="351"/>
      <c r="X139" s="350"/>
      <c r="Y139" s="350"/>
      <c r="Z139" s="350"/>
      <c r="AA139" s="350"/>
      <c r="AB139" s="350"/>
      <c r="AC139" s="350"/>
      <c r="AD139" s="350"/>
      <c r="AE139" s="350"/>
      <c r="AF139" s="384"/>
      <c r="AG139" s="350"/>
      <c r="AH139" s="411"/>
      <c r="AI139" s="135"/>
      <c r="AL139" s="135"/>
      <c r="AN139" s="412"/>
      <c r="AO139" s="135"/>
    </row>
    <row r="140" spans="1:41">
      <c r="A140" s="285"/>
      <c r="B140" s="286"/>
      <c r="C140" s="179"/>
      <c r="D140" s="287"/>
      <c r="E140" s="289"/>
      <c r="F140" s="290"/>
      <c r="G140" s="286"/>
      <c r="H140" s="292"/>
      <c r="I140" s="292"/>
      <c r="J140" s="312"/>
      <c r="K140" s="313"/>
      <c r="L140" s="317"/>
      <c r="M140" s="315"/>
      <c r="N140" s="350"/>
      <c r="O140" s="350"/>
      <c r="P140" s="350"/>
      <c r="Q140" s="384"/>
      <c r="R140" s="350"/>
      <c r="S140" s="411"/>
      <c r="T140" s="135"/>
      <c r="W140" s="135"/>
      <c r="Y140" s="412"/>
      <c r="Z140" s="135"/>
      <c r="AC140" s="350"/>
      <c r="AD140" s="350"/>
      <c r="AE140" s="350"/>
      <c r="AF140" s="384"/>
      <c r="AG140" s="350"/>
      <c r="AH140" s="411"/>
      <c r="AI140" s="135"/>
      <c r="AL140" s="135"/>
      <c r="AN140" s="412"/>
      <c r="AO140" s="135"/>
    </row>
    <row r="141" ht="16" customHeight="1" spans="1:41">
      <c r="A141" s="285"/>
      <c r="B141" s="286"/>
      <c r="C141" s="289"/>
      <c r="D141" s="287"/>
      <c r="E141" s="289"/>
      <c r="F141" s="290"/>
      <c r="G141" s="286"/>
      <c r="H141" s="292"/>
      <c r="I141" s="292"/>
      <c r="J141" s="312"/>
      <c r="K141" s="313"/>
      <c r="L141" s="314"/>
      <c r="M141" s="315"/>
      <c r="N141" s="350"/>
      <c r="O141" s="350"/>
      <c r="P141" s="350"/>
      <c r="Q141" s="384"/>
      <c r="R141" s="350"/>
      <c r="S141" s="411"/>
      <c r="T141" s="135"/>
      <c r="W141" s="135"/>
      <c r="Y141" s="412"/>
      <c r="Z141" s="135"/>
      <c r="AC141" s="350"/>
      <c r="AD141" s="350"/>
      <c r="AE141" s="350"/>
      <c r="AF141" s="384"/>
      <c r="AG141" s="350"/>
      <c r="AH141" s="411"/>
      <c r="AI141" s="135"/>
      <c r="AL141" s="135"/>
      <c r="AN141" s="412"/>
      <c r="AO141" s="135"/>
    </row>
    <row r="142" spans="1:41">
      <c r="A142" s="285"/>
      <c r="B142" s="286"/>
      <c r="C142" s="179"/>
      <c r="D142" s="287"/>
      <c r="E142" s="289"/>
      <c r="F142" s="290"/>
      <c r="G142" s="286"/>
      <c r="H142" s="292"/>
      <c r="I142" s="292"/>
      <c r="J142" s="312"/>
      <c r="K142" s="313"/>
      <c r="L142" s="317"/>
      <c r="M142" s="315"/>
      <c r="N142" s="350"/>
      <c r="O142" s="350"/>
      <c r="P142" s="350"/>
      <c r="Q142" s="384"/>
      <c r="R142" s="350"/>
      <c r="S142" s="411"/>
      <c r="T142" s="135"/>
      <c r="W142" s="135"/>
      <c r="Y142" s="412"/>
      <c r="Z142" s="135"/>
      <c r="AC142" s="350"/>
      <c r="AD142" s="350"/>
      <c r="AE142" s="350"/>
      <c r="AF142" s="384"/>
      <c r="AG142" s="350"/>
      <c r="AH142" s="411"/>
      <c r="AI142" s="135"/>
      <c r="AL142" s="135"/>
      <c r="AN142" s="412"/>
      <c r="AO142" s="135"/>
    </row>
    <row r="143" spans="1:41">
      <c r="A143" s="285"/>
      <c r="B143" s="286"/>
      <c r="C143" s="286"/>
      <c r="D143" s="287"/>
      <c r="E143" s="286"/>
      <c r="F143" s="286"/>
      <c r="G143" s="286"/>
      <c r="H143" s="292"/>
      <c r="I143" s="292"/>
      <c r="J143" s="312"/>
      <c r="K143" s="313"/>
      <c r="L143" s="317"/>
      <c r="M143" s="315"/>
      <c r="N143" s="350"/>
      <c r="O143" s="350"/>
      <c r="P143" s="350"/>
      <c r="Q143" s="384"/>
      <c r="R143" s="350"/>
      <c r="S143" s="411"/>
      <c r="T143" s="135"/>
      <c r="W143" s="135"/>
      <c r="Y143" s="412"/>
      <c r="Z143" s="135"/>
      <c r="AC143" s="350"/>
      <c r="AD143" s="350"/>
      <c r="AE143" s="350"/>
      <c r="AF143" s="384"/>
      <c r="AG143" s="350"/>
      <c r="AH143" s="411"/>
      <c r="AI143" s="135"/>
      <c r="AL143" s="135"/>
      <c r="AN143" s="412"/>
      <c r="AO143" s="135"/>
    </row>
    <row r="144" ht="15.75" customHeight="1" spans="1:41">
      <c r="A144" s="285"/>
      <c r="B144" s="286"/>
      <c r="C144" s="286"/>
      <c r="D144" s="287"/>
      <c r="E144" s="286"/>
      <c r="F144" s="286"/>
      <c r="G144" s="286"/>
      <c r="H144" s="292"/>
      <c r="I144" s="292"/>
      <c r="J144" s="312"/>
      <c r="K144" s="313"/>
      <c r="L144" s="317"/>
      <c r="M144" s="315"/>
      <c r="N144" s="350"/>
      <c r="O144" s="350"/>
      <c r="P144" s="350"/>
      <c r="Q144" s="384"/>
      <c r="R144" s="350"/>
      <c r="S144" s="411"/>
      <c r="T144" s="135"/>
      <c r="W144" s="135"/>
      <c r="Y144" s="412"/>
      <c r="Z144" s="135"/>
      <c r="AC144" s="350"/>
      <c r="AD144" s="350"/>
      <c r="AE144" s="350"/>
      <c r="AF144" s="384"/>
      <c r="AG144" s="350"/>
      <c r="AH144" s="411"/>
      <c r="AI144" s="135"/>
      <c r="AL144" s="135"/>
      <c r="AN144" s="412"/>
      <c r="AO144" s="135"/>
    </row>
    <row r="145" spans="1:41">
      <c r="A145" s="285"/>
      <c r="B145" s="286"/>
      <c r="C145" s="286"/>
      <c r="D145" s="287"/>
      <c r="E145" s="286"/>
      <c r="F145" s="286"/>
      <c r="G145" s="286"/>
      <c r="H145" s="292"/>
      <c r="I145" s="292"/>
      <c r="J145" s="312"/>
      <c r="K145" s="313"/>
      <c r="L145" s="317"/>
      <c r="M145" s="315"/>
      <c r="N145" s="350"/>
      <c r="O145" s="350"/>
      <c r="P145" s="350"/>
      <c r="Q145" s="384"/>
      <c r="R145" s="350"/>
      <c r="S145" s="411"/>
      <c r="T145" s="135"/>
      <c r="W145" s="135"/>
      <c r="Y145" s="412"/>
      <c r="Z145" s="135"/>
      <c r="AC145" s="350"/>
      <c r="AD145" s="350"/>
      <c r="AE145" s="350"/>
      <c r="AF145" s="384"/>
      <c r="AG145" s="350"/>
      <c r="AH145" s="411"/>
      <c r="AI145" s="135"/>
      <c r="AL145" s="135"/>
      <c r="AN145" s="412"/>
      <c r="AO145" s="135"/>
    </row>
    <row r="146" spans="1:41">
      <c r="A146" s="285"/>
      <c r="B146" s="286"/>
      <c r="C146" s="286"/>
      <c r="D146" s="287"/>
      <c r="E146" s="286"/>
      <c r="F146" s="286"/>
      <c r="G146" s="286"/>
      <c r="H146" s="292"/>
      <c r="I146" s="292"/>
      <c r="J146" s="312"/>
      <c r="K146" s="313"/>
      <c r="L146" s="317"/>
      <c r="M146" s="315"/>
      <c r="N146" s="350"/>
      <c r="O146" s="350"/>
      <c r="P146" s="350"/>
      <c r="Q146" s="384"/>
      <c r="R146" s="350"/>
      <c r="S146" s="411"/>
      <c r="T146" s="135"/>
      <c r="W146" s="135"/>
      <c r="Y146" s="412"/>
      <c r="Z146" s="135"/>
      <c r="AC146" s="350"/>
      <c r="AD146" s="350"/>
      <c r="AE146" s="350"/>
      <c r="AF146" s="384"/>
      <c r="AG146" s="350"/>
      <c r="AH146" s="411"/>
      <c r="AI146" s="135"/>
      <c r="AL146" s="135"/>
      <c r="AN146" s="412"/>
      <c r="AO146" s="135"/>
    </row>
    <row r="147" spans="1:41">
      <c r="A147" s="285"/>
      <c r="B147" s="286"/>
      <c r="C147" s="286"/>
      <c r="D147" s="287"/>
      <c r="E147" s="286"/>
      <c r="F147" s="286"/>
      <c r="G147" s="286"/>
      <c r="H147" s="292"/>
      <c r="I147" s="292"/>
      <c r="J147" s="312"/>
      <c r="K147" s="313"/>
      <c r="L147" s="317"/>
      <c r="M147" s="315"/>
      <c r="N147" s="350"/>
      <c r="O147" s="350"/>
      <c r="P147" s="350"/>
      <c r="Q147" s="384"/>
      <c r="R147" s="350"/>
      <c r="S147" s="411"/>
      <c r="T147" s="135"/>
      <c r="W147" s="135"/>
      <c r="Y147" s="412"/>
      <c r="Z147" s="135"/>
      <c r="AC147" s="350"/>
      <c r="AD147" s="350"/>
      <c r="AE147" s="350"/>
      <c r="AF147" s="384"/>
      <c r="AG147" s="350"/>
      <c r="AH147" s="411"/>
      <c r="AI147" s="135"/>
      <c r="AL147" s="135"/>
      <c r="AN147" s="412"/>
      <c r="AO147" s="135"/>
    </row>
    <row r="148" spans="1:41">
      <c r="A148" s="285"/>
      <c r="B148" s="286"/>
      <c r="C148" s="286"/>
      <c r="D148" s="287"/>
      <c r="E148" s="289"/>
      <c r="F148" s="286"/>
      <c r="G148" s="286"/>
      <c r="H148" s="292"/>
      <c r="I148" s="292"/>
      <c r="J148" s="312"/>
      <c r="K148" s="313"/>
      <c r="L148" s="317"/>
      <c r="M148" s="315"/>
      <c r="N148" s="350"/>
      <c r="O148" s="350"/>
      <c r="P148" s="350"/>
      <c r="Q148" s="384"/>
      <c r="R148" s="350"/>
      <c r="S148" s="411"/>
      <c r="T148" s="135"/>
      <c r="W148" s="135"/>
      <c r="Y148" s="412"/>
      <c r="Z148" s="135"/>
      <c r="AC148" s="350"/>
      <c r="AD148" s="350"/>
      <c r="AE148" s="350"/>
      <c r="AF148" s="384"/>
      <c r="AG148" s="350"/>
      <c r="AH148" s="411"/>
      <c r="AI148" s="135"/>
      <c r="AL148" s="135"/>
      <c r="AN148" s="412"/>
      <c r="AO148" s="135"/>
    </row>
    <row r="149" spans="1:41">
      <c r="A149" s="285"/>
      <c r="B149" s="286"/>
      <c r="C149" s="286"/>
      <c r="D149" s="287"/>
      <c r="E149" s="289"/>
      <c r="F149" s="286"/>
      <c r="G149" s="286"/>
      <c r="H149" s="292"/>
      <c r="I149" s="292"/>
      <c r="J149" s="312"/>
      <c r="K149" s="313"/>
      <c r="L149" s="317"/>
      <c r="M149" s="323"/>
      <c r="N149" s="350"/>
      <c r="O149" s="350"/>
      <c r="P149" s="350"/>
      <c r="Q149" s="384"/>
      <c r="R149" s="350"/>
      <c r="S149" s="411"/>
      <c r="T149" s="135"/>
      <c r="W149" s="135"/>
      <c r="Y149" s="412"/>
      <c r="Z149" s="135"/>
      <c r="AC149" s="350"/>
      <c r="AD149" s="350"/>
      <c r="AE149" s="350"/>
      <c r="AF149" s="384"/>
      <c r="AG149" s="350"/>
      <c r="AH149" s="411"/>
      <c r="AI149" s="135"/>
      <c r="AL149" s="135"/>
      <c r="AN149" s="412"/>
      <c r="AO149" s="135"/>
    </row>
    <row r="150" spans="1:41">
      <c r="A150" s="285"/>
      <c r="B150" s="286"/>
      <c r="C150" s="286"/>
      <c r="D150" s="287"/>
      <c r="E150" s="289"/>
      <c r="F150" s="286"/>
      <c r="G150" s="286"/>
      <c r="H150" s="292"/>
      <c r="I150" s="292"/>
      <c r="J150" s="312"/>
      <c r="K150" s="313"/>
      <c r="L150" s="314"/>
      <c r="M150" s="323"/>
      <c r="N150" s="350"/>
      <c r="O150" s="350"/>
      <c r="P150" s="350"/>
      <c r="Q150" s="452"/>
      <c r="R150" s="350"/>
      <c r="S150" s="452"/>
      <c r="T150" s="135"/>
      <c r="W150" s="135"/>
      <c r="Y150" s="412"/>
      <c r="Z150" s="135"/>
      <c r="AC150" s="350"/>
      <c r="AD150" s="350"/>
      <c r="AE150" s="350"/>
      <c r="AF150" s="452"/>
      <c r="AG150" s="350"/>
      <c r="AH150" s="452"/>
      <c r="AI150" s="135"/>
      <c r="AL150" s="135"/>
      <c r="AN150" s="412"/>
      <c r="AO150" s="135"/>
    </row>
    <row r="151" ht="18.75" customHeight="1" spans="1:41">
      <c r="A151" s="285"/>
      <c r="B151" s="286"/>
      <c r="C151" s="286"/>
      <c r="D151" s="287"/>
      <c r="E151" s="289"/>
      <c r="F151" s="286"/>
      <c r="G151" s="286"/>
      <c r="H151" s="292"/>
      <c r="I151" s="292"/>
      <c r="J151" s="312"/>
      <c r="K151" s="313"/>
      <c r="L151" s="317"/>
      <c r="M151" s="323"/>
      <c r="N151" s="350"/>
      <c r="O151" s="350"/>
      <c r="P151" s="350"/>
      <c r="Q151" s="384"/>
      <c r="R151" s="350"/>
      <c r="S151" s="411"/>
      <c r="T151" s="135"/>
      <c r="W151" s="135"/>
      <c r="X151" s="135"/>
      <c r="Y151" s="412"/>
      <c r="Z151" s="135"/>
      <c r="AC151" s="350"/>
      <c r="AD151" s="350"/>
      <c r="AE151" s="350"/>
      <c r="AF151" s="384"/>
      <c r="AG151" s="350"/>
      <c r="AH151" s="411"/>
      <c r="AI151" s="135"/>
      <c r="AL151" s="135"/>
      <c r="AM151" s="135"/>
      <c r="AN151" s="412"/>
      <c r="AO151" s="135"/>
    </row>
    <row r="152" spans="1:41">
      <c r="A152" s="285"/>
      <c r="B152" s="286"/>
      <c r="C152" s="296"/>
      <c r="D152" s="286"/>
      <c r="E152" s="289"/>
      <c r="F152" s="286"/>
      <c r="G152" s="286"/>
      <c r="H152" s="292"/>
      <c r="I152" s="292"/>
      <c r="J152" s="312"/>
      <c r="K152" s="313"/>
      <c r="L152" s="317"/>
      <c r="M152" s="440"/>
      <c r="N152" s="350"/>
      <c r="O152" s="350"/>
      <c r="P152" s="350"/>
      <c r="Q152" s="384"/>
      <c r="R152" s="350"/>
      <c r="S152" s="411"/>
      <c r="T152" s="135"/>
      <c r="W152" s="135"/>
      <c r="X152" s="135"/>
      <c r="Y152" s="412"/>
      <c r="Z152" s="135"/>
      <c r="AC152" s="350"/>
      <c r="AD152" s="350"/>
      <c r="AE152" s="350"/>
      <c r="AF152" s="384"/>
      <c r="AG152" s="350"/>
      <c r="AH152" s="411"/>
      <c r="AI152" s="135"/>
      <c r="AL152" s="135"/>
      <c r="AM152" s="135"/>
      <c r="AN152" s="412"/>
      <c r="AO152" s="135"/>
    </row>
    <row r="153" ht="18" customHeight="1" spans="1:41">
      <c r="A153" s="285"/>
      <c r="B153" s="286"/>
      <c r="C153" s="286"/>
      <c r="D153" s="287"/>
      <c r="E153" s="286"/>
      <c r="F153" s="286"/>
      <c r="G153" s="286"/>
      <c r="H153" s="292"/>
      <c r="I153" s="292"/>
      <c r="J153" s="312"/>
      <c r="K153" s="313"/>
      <c r="L153" s="317"/>
      <c r="M153" s="315"/>
      <c r="N153" s="350"/>
      <c r="O153" s="350"/>
      <c r="P153" s="350"/>
      <c r="Q153" s="384"/>
      <c r="R153" s="350"/>
      <c r="S153" s="411"/>
      <c r="T153" s="135"/>
      <c r="W153" s="135"/>
      <c r="X153" s="135"/>
      <c r="Y153" s="412"/>
      <c r="Z153" s="135"/>
      <c r="AC153" s="350"/>
      <c r="AD153" s="350"/>
      <c r="AE153" s="350"/>
      <c r="AF153" s="384"/>
      <c r="AG153" s="350"/>
      <c r="AH153" s="411"/>
      <c r="AI153" s="135"/>
      <c r="AL153" s="135"/>
      <c r="AM153" s="135"/>
      <c r="AN153" s="412"/>
      <c r="AO153" s="135"/>
    </row>
    <row r="154" ht="16.5" customHeight="1" spans="1:41">
      <c r="A154" s="285"/>
      <c r="B154" s="286"/>
      <c r="C154" s="293"/>
      <c r="D154" s="287"/>
      <c r="E154" s="286"/>
      <c r="F154" s="286"/>
      <c r="G154" s="286"/>
      <c r="H154" s="292"/>
      <c r="I154" s="292"/>
      <c r="J154" s="312"/>
      <c r="K154" s="313"/>
      <c r="L154" s="317"/>
      <c r="M154" s="315"/>
      <c r="N154" s="350"/>
      <c r="O154" s="350"/>
      <c r="P154" s="350"/>
      <c r="Q154" s="384"/>
      <c r="R154" s="350"/>
      <c r="S154" s="411"/>
      <c r="T154" s="410"/>
      <c r="W154" s="135"/>
      <c r="X154" s="135"/>
      <c r="Y154" s="412"/>
      <c r="Z154" s="135"/>
      <c r="AC154" s="350"/>
      <c r="AD154" s="350"/>
      <c r="AE154" s="350"/>
      <c r="AF154" s="384"/>
      <c r="AG154" s="350"/>
      <c r="AH154" s="411"/>
      <c r="AI154" s="410"/>
      <c r="AL154" s="135"/>
      <c r="AM154" s="135"/>
      <c r="AN154" s="412"/>
      <c r="AO154" s="135"/>
    </row>
    <row r="155" ht="18" customHeight="1" spans="1:41">
      <c r="A155" s="285"/>
      <c r="B155" s="286"/>
      <c r="C155" s="293"/>
      <c r="D155" s="287"/>
      <c r="E155" s="286"/>
      <c r="F155" s="286"/>
      <c r="G155" s="286"/>
      <c r="H155" s="292"/>
      <c r="I155" s="292"/>
      <c r="J155" s="312"/>
      <c r="K155" s="313"/>
      <c r="L155" s="317"/>
      <c r="M155" s="315"/>
      <c r="O155" s="350"/>
      <c r="P155" s="350"/>
      <c r="Q155" s="384"/>
      <c r="R155" s="350"/>
      <c r="S155" s="411"/>
      <c r="T155" s="135"/>
      <c r="W155" s="135"/>
      <c r="X155" s="135"/>
      <c r="Y155" s="412"/>
      <c r="Z155" s="135"/>
      <c r="AD155" s="350"/>
      <c r="AE155" s="350"/>
      <c r="AF155" s="384"/>
      <c r="AG155" s="350"/>
      <c r="AH155" s="411"/>
      <c r="AI155" s="135"/>
      <c r="AL155" s="135"/>
      <c r="AM155" s="135"/>
      <c r="AN155" s="412"/>
      <c r="AO155" s="135"/>
    </row>
    <row r="156" spans="1:41">
      <c r="A156" s="285"/>
      <c r="B156" s="286"/>
      <c r="C156" s="286"/>
      <c r="D156" s="287"/>
      <c r="E156" s="286"/>
      <c r="F156" s="286"/>
      <c r="G156" s="286"/>
      <c r="H156" s="291"/>
      <c r="I156" s="291"/>
      <c r="J156" s="312"/>
      <c r="K156" s="313"/>
      <c r="L156" s="317"/>
      <c r="M156" s="439"/>
      <c r="O156" s="350"/>
      <c r="P156" s="350"/>
      <c r="Q156" s="384"/>
      <c r="R156" s="350"/>
      <c r="S156" s="411"/>
      <c r="T156" s="135"/>
      <c r="W156" s="135"/>
      <c r="X156" s="135"/>
      <c r="Y156" s="412"/>
      <c r="Z156" s="135"/>
      <c r="AD156" s="350"/>
      <c r="AE156" s="350"/>
      <c r="AF156" s="384"/>
      <c r="AG156" s="350"/>
      <c r="AH156" s="411"/>
      <c r="AI156" s="135"/>
      <c r="AL156" s="135"/>
      <c r="AM156" s="135"/>
      <c r="AN156" s="412"/>
      <c r="AO156" s="135"/>
    </row>
    <row r="157" spans="1:41">
      <c r="A157" s="285"/>
      <c r="B157" s="286"/>
      <c r="C157" s="286"/>
      <c r="D157" s="287"/>
      <c r="E157" s="286"/>
      <c r="F157" s="286"/>
      <c r="G157" s="286"/>
      <c r="H157" s="291"/>
      <c r="I157" s="291"/>
      <c r="J157" s="312"/>
      <c r="K157" s="313"/>
      <c r="L157" s="317"/>
      <c r="M157" s="439"/>
      <c r="N157" s="350"/>
      <c r="O157" s="350"/>
      <c r="P157" s="350"/>
      <c r="Q157" s="384"/>
      <c r="R157" s="350"/>
      <c r="S157" s="411"/>
      <c r="T157" s="135"/>
      <c r="W157" s="135"/>
      <c r="X157" s="135"/>
      <c r="Y157" s="412"/>
      <c r="Z157" s="135"/>
      <c r="AC157" s="350"/>
      <c r="AD157" s="350"/>
      <c r="AE157" s="350"/>
      <c r="AF157" s="384"/>
      <c r="AG157" s="350"/>
      <c r="AH157" s="411"/>
      <c r="AI157" s="135"/>
      <c r="AL157" s="135"/>
      <c r="AM157" s="135"/>
      <c r="AN157" s="412"/>
      <c r="AO157" s="135"/>
    </row>
    <row r="158" spans="1:41">
      <c r="A158" s="285"/>
      <c r="B158" s="286"/>
      <c r="C158" s="286"/>
      <c r="D158" s="287"/>
      <c r="E158" s="289"/>
      <c r="F158" s="286"/>
      <c r="G158" s="286"/>
      <c r="H158" s="292"/>
      <c r="I158" s="292"/>
      <c r="J158" s="312"/>
      <c r="K158" s="313"/>
      <c r="L158" s="317"/>
      <c r="M158" s="439"/>
      <c r="N158" s="350"/>
      <c r="O158" s="350"/>
      <c r="P158" s="350"/>
      <c r="Q158" s="384"/>
      <c r="R158" s="350"/>
      <c r="S158" s="411"/>
      <c r="T158" s="135"/>
      <c r="W158" s="135"/>
      <c r="X158" s="135"/>
      <c r="Y158" s="412"/>
      <c r="Z158" s="135"/>
      <c r="AC158" s="350"/>
      <c r="AD158" s="350"/>
      <c r="AE158" s="350"/>
      <c r="AF158" s="384"/>
      <c r="AG158" s="350"/>
      <c r="AH158" s="411"/>
      <c r="AI158" s="135"/>
      <c r="AL158" s="135"/>
      <c r="AM158" s="135"/>
      <c r="AN158" s="412"/>
      <c r="AO158" s="135"/>
    </row>
    <row r="159" spans="1:41">
      <c r="A159" s="73"/>
      <c r="B159" s="421"/>
      <c r="C159" s="422"/>
      <c r="D159" s="423"/>
      <c r="E159" s="423"/>
      <c r="F159" s="423"/>
      <c r="G159" s="424"/>
      <c r="H159" s="425"/>
      <c r="I159" s="425"/>
      <c r="J159" s="442"/>
      <c r="K159" s="421"/>
      <c r="L159" s="443"/>
      <c r="M159" s="444"/>
      <c r="N159" s="351"/>
      <c r="O159" s="351"/>
      <c r="P159" s="351"/>
      <c r="Q159" s="351"/>
      <c r="R159" s="351"/>
      <c r="S159" s="351"/>
      <c r="W159" s="135"/>
      <c r="X159" s="135"/>
      <c r="Y159" s="412"/>
      <c r="Z159" s="135"/>
      <c r="AC159" s="351"/>
      <c r="AD159" s="351"/>
      <c r="AE159" s="351"/>
      <c r="AF159" s="351"/>
      <c r="AG159" s="351"/>
      <c r="AH159" s="351"/>
      <c r="AL159" s="135"/>
      <c r="AM159" s="135"/>
      <c r="AN159" s="412"/>
      <c r="AO159" s="135"/>
    </row>
    <row r="160" spans="1:41">
      <c r="A160" s="426"/>
      <c r="B160" s="426"/>
      <c r="C160" s="423"/>
      <c r="D160" s="427"/>
      <c r="E160" s="423"/>
      <c r="F160" s="423"/>
      <c r="G160" s="424"/>
      <c r="H160" s="425"/>
      <c r="I160" s="425"/>
      <c r="J160" s="442"/>
      <c r="K160" s="421"/>
      <c r="L160" s="443"/>
      <c r="M160" s="444"/>
      <c r="N160" s="351"/>
      <c r="AC160" s="351"/>
      <c r="AD160" s="351"/>
      <c r="AE160" s="351"/>
      <c r="AF160" s="351"/>
      <c r="AG160" s="351"/>
      <c r="AH160" s="351"/>
      <c r="AL160" s="135"/>
      <c r="AM160" s="135"/>
      <c r="AN160" s="412"/>
      <c r="AO160" s="135"/>
    </row>
    <row r="161" spans="1:41">
      <c r="A161" s="73"/>
      <c r="B161" s="421"/>
      <c r="C161" s="422"/>
      <c r="D161" s="428"/>
      <c r="E161" s="423"/>
      <c r="F161" s="423"/>
      <c r="G161" s="423"/>
      <c r="H161" s="425"/>
      <c r="I161" s="425"/>
      <c r="J161" s="442"/>
      <c r="K161" s="421"/>
      <c r="L161" s="445"/>
      <c r="M161" s="446"/>
      <c r="N161" s="351"/>
      <c r="AC161" s="351"/>
      <c r="AD161" s="351"/>
      <c r="AE161" s="351"/>
      <c r="AF161" s="351"/>
      <c r="AG161" s="351"/>
      <c r="AH161" s="351"/>
      <c r="AL161" s="135"/>
      <c r="AM161" s="135"/>
      <c r="AN161" s="412"/>
      <c r="AO161" s="135"/>
    </row>
    <row r="162" spans="1:41">
      <c r="A162" s="73"/>
      <c r="B162" s="421"/>
      <c r="C162" s="422"/>
      <c r="D162" s="423"/>
      <c r="E162" s="423"/>
      <c r="F162" s="423"/>
      <c r="G162" s="423"/>
      <c r="H162" s="425"/>
      <c r="I162" s="425"/>
      <c r="J162" s="442"/>
      <c r="K162" s="421"/>
      <c r="L162" s="443"/>
      <c r="M162" s="444"/>
      <c r="N162" s="351"/>
      <c r="O162" s="351"/>
      <c r="P162" s="351"/>
      <c r="Q162" s="351"/>
      <c r="R162" s="351"/>
      <c r="S162" s="351"/>
      <c r="W162" s="135"/>
      <c r="X162" s="135"/>
      <c r="Y162" s="412"/>
      <c r="Z162" s="135"/>
      <c r="AC162" s="351"/>
      <c r="AD162" s="351"/>
      <c r="AE162" s="351"/>
      <c r="AF162" s="351"/>
      <c r="AG162" s="351"/>
      <c r="AH162" s="351"/>
      <c r="AL162" s="135"/>
      <c r="AM162" s="135"/>
      <c r="AN162" s="412"/>
      <c r="AO162" s="135"/>
    </row>
    <row r="163" spans="1:39">
      <c r="A163" s="73"/>
      <c r="B163" s="421"/>
      <c r="C163" s="423"/>
      <c r="D163" s="428"/>
      <c r="E163" s="423"/>
      <c r="F163" s="423"/>
      <c r="G163" s="429"/>
      <c r="H163" s="425"/>
      <c r="I163" s="425"/>
      <c r="J163" s="442"/>
      <c r="K163" s="421"/>
      <c r="L163" s="443"/>
      <c r="M163" s="444"/>
      <c r="N163" s="351"/>
      <c r="O163" s="351"/>
      <c r="P163" s="351"/>
      <c r="Q163" s="351"/>
      <c r="R163" s="351"/>
      <c r="S163" s="351"/>
      <c r="W163" s="135"/>
      <c r="X163" s="135"/>
      <c r="AC163" s="351"/>
      <c r="AD163" s="351"/>
      <c r="AE163" s="351"/>
      <c r="AF163" s="351"/>
      <c r="AG163" s="351"/>
      <c r="AH163" s="351"/>
      <c r="AL163" s="135"/>
      <c r="AM163" s="135"/>
    </row>
    <row r="164" spans="1:39">
      <c r="A164" s="73"/>
      <c r="B164" s="430"/>
      <c r="C164" s="306"/>
      <c r="D164" s="428"/>
      <c r="E164" s="306"/>
      <c r="F164" s="306"/>
      <c r="G164" s="429"/>
      <c r="H164" s="431"/>
      <c r="I164" s="431"/>
      <c r="J164" s="442"/>
      <c r="K164" s="430"/>
      <c r="L164" s="447"/>
      <c r="M164" s="444"/>
      <c r="N164" s="351"/>
      <c r="O164" s="351"/>
      <c r="P164" s="351"/>
      <c r="Q164" s="351"/>
      <c r="R164" s="351"/>
      <c r="S164" s="351"/>
      <c r="W164" s="135"/>
      <c r="X164" s="135"/>
      <c r="AC164" s="351"/>
      <c r="AD164" s="351"/>
      <c r="AE164" s="351"/>
      <c r="AF164" s="351"/>
      <c r="AG164" s="351"/>
      <c r="AH164" s="351"/>
      <c r="AL164" s="135"/>
      <c r="AM164" s="135"/>
    </row>
    <row r="165" spans="1:39">
      <c r="A165" s="73"/>
      <c r="B165" s="430"/>
      <c r="C165" s="422"/>
      <c r="D165" s="306"/>
      <c r="E165" s="306"/>
      <c r="F165" s="306"/>
      <c r="G165" s="429"/>
      <c r="H165" s="431"/>
      <c r="I165" s="431"/>
      <c r="J165" s="442"/>
      <c r="K165" s="430"/>
      <c r="L165" s="447"/>
      <c r="M165" s="444"/>
      <c r="N165" s="351"/>
      <c r="O165" s="351"/>
      <c r="P165" s="351"/>
      <c r="Q165" s="351"/>
      <c r="R165" s="351"/>
      <c r="S165" s="351"/>
      <c r="W165" s="135"/>
      <c r="X165" s="135"/>
      <c r="AC165" s="351"/>
      <c r="AD165" s="351"/>
      <c r="AE165" s="351"/>
      <c r="AF165" s="351"/>
      <c r="AG165" s="351"/>
      <c r="AH165" s="351"/>
      <c r="AL165" s="135"/>
      <c r="AM165" s="135"/>
    </row>
    <row r="166" spans="1:39">
      <c r="A166" s="73"/>
      <c r="B166" s="430"/>
      <c r="C166" s="306"/>
      <c r="D166" s="428"/>
      <c r="E166" s="306"/>
      <c r="F166" s="306"/>
      <c r="G166" s="429"/>
      <c r="H166" s="431"/>
      <c r="I166" s="431"/>
      <c r="J166" s="442"/>
      <c r="K166" s="430"/>
      <c r="L166" s="447"/>
      <c r="M166" s="444"/>
      <c r="N166" s="351"/>
      <c r="O166" s="351"/>
      <c r="P166" s="351"/>
      <c r="Q166" s="351"/>
      <c r="R166" s="351"/>
      <c r="S166" s="351"/>
      <c r="W166" s="135"/>
      <c r="X166" s="135"/>
      <c r="AC166" s="351"/>
      <c r="AD166" s="351"/>
      <c r="AE166" s="351"/>
      <c r="AF166" s="351"/>
      <c r="AG166" s="351"/>
      <c r="AH166" s="351"/>
      <c r="AL166" s="135"/>
      <c r="AM166" s="135"/>
    </row>
    <row r="167" ht="18.75" customHeight="1" spans="1:39">
      <c r="A167" s="73"/>
      <c r="B167" s="430"/>
      <c r="C167" s="422"/>
      <c r="D167" s="428"/>
      <c r="E167" s="306"/>
      <c r="F167" s="306"/>
      <c r="G167" s="429"/>
      <c r="H167" s="431"/>
      <c r="I167" s="431"/>
      <c r="J167" s="442"/>
      <c r="K167" s="430"/>
      <c r="L167" s="447"/>
      <c r="M167" s="444"/>
      <c r="N167" s="351"/>
      <c r="O167" s="351"/>
      <c r="P167" s="351"/>
      <c r="Q167" s="351"/>
      <c r="R167" s="351"/>
      <c r="S167" s="351"/>
      <c r="W167" s="135"/>
      <c r="X167" s="135"/>
      <c r="AC167" s="351"/>
      <c r="AD167" s="351"/>
      <c r="AE167" s="351"/>
      <c r="AF167" s="351"/>
      <c r="AG167" s="351"/>
      <c r="AH167" s="351"/>
      <c r="AL167" s="135"/>
      <c r="AM167" s="135"/>
    </row>
    <row r="168" spans="1:39">
      <c r="A168" s="73"/>
      <c r="B168" s="430"/>
      <c r="C168" s="422"/>
      <c r="D168" s="306"/>
      <c r="E168" s="306"/>
      <c r="F168" s="306"/>
      <c r="G168" s="429"/>
      <c r="H168" s="431"/>
      <c r="I168" s="431"/>
      <c r="J168" s="442"/>
      <c r="K168" s="430"/>
      <c r="L168" s="447"/>
      <c r="M168" s="444"/>
      <c r="N168" s="351"/>
      <c r="O168" s="351"/>
      <c r="P168" s="351"/>
      <c r="Q168" s="351"/>
      <c r="R168" s="351"/>
      <c r="S168" s="351"/>
      <c r="W168" s="135"/>
      <c r="X168" s="135"/>
      <c r="AC168" s="351"/>
      <c r="AD168" s="351"/>
      <c r="AE168" s="351"/>
      <c r="AF168" s="351"/>
      <c r="AG168" s="351"/>
      <c r="AH168" s="351"/>
      <c r="AL168" s="135"/>
      <c r="AM168" s="135"/>
    </row>
    <row r="169" spans="1:34">
      <c r="A169" s="73"/>
      <c r="B169" s="430"/>
      <c r="C169" s="422"/>
      <c r="D169" s="428"/>
      <c r="E169" s="306"/>
      <c r="F169" s="306"/>
      <c r="G169" s="429"/>
      <c r="H169" s="431"/>
      <c r="I169" s="431"/>
      <c r="J169" s="442"/>
      <c r="K169" s="430"/>
      <c r="L169" s="447"/>
      <c r="M169" s="444"/>
      <c r="N169" s="351"/>
      <c r="O169" s="351"/>
      <c r="P169" s="351"/>
      <c r="Q169" s="351"/>
      <c r="R169" s="351"/>
      <c r="S169" s="351"/>
      <c r="AC169" s="351"/>
      <c r="AD169" s="351"/>
      <c r="AE169" s="351"/>
      <c r="AF169" s="351"/>
      <c r="AG169" s="351"/>
      <c r="AH169" s="351"/>
    </row>
    <row r="170" ht="15.75" customHeight="1" spans="1:34">
      <c r="A170" s="73"/>
      <c r="B170" s="430"/>
      <c r="C170" s="422"/>
      <c r="D170" s="428"/>
      <c r="E170" s="306"/>
      <c r="F170" s="306"/>
      <c r="G170" s="429"/>
      <c r="H170" s="431"/>
      <c r="I170" s="431"/>
      <c r="J170" s="442"/>
      <c r="K170" s="430"/>
      <c r="L170" s="447"/>
      <c r="M170" s="444"/>
      <c r="N170" s="351"/>
      <c r="O170" s="351"/>
      <c r="P170" s="351"/>
      <c r="Q170" s="351"/>
      <c r="R170" s="351"/>
      <c r="S170" s="351"/>
      <c r="AC170" s="351"/>
      <c r="AD170" s="351"/>
      <c r="AE170" s="351"/>
      <c r="AF170" s="351"/>
      <c r="AG170" s="351"/>
      <c r="AH170" s="351"/>
    </row>
    <row r="171" spans="1:34">
      <c r="A171" s="73"/>
      <c r="B171" s="430"/>
      <c r="C171" s="422"/>
      <c r="D171" s="428"/>
      <c r="E171" s="306"/>
      <c r="F171" s="306"/>
      <c r="G171" s="429"/>
      <c r="H171" s="431"/>
      <c r="I171" s="431"/>
      <c r="J171" s="442"/>
      <c r="K171" s="430"/>
      <c r="L171" s="447"/>
      <c r="M171" s="444"/>
      <c r="N171" s="351"/>
      <c r="O171" s="351"/>
      <c r="P171" s="351"/>
      <c r="Q171" s="351"/>
      <c r="R171" s="351"/>
      <c r="S171" s="351"/>
      <c r="AC171" s="351"/>
      <c r="AD171" s="351"/>
      <c r="AE171" s="351"/>
      <c r="AF171" s="351"/>
      <c r="AG171" s="351"/>
      <c r="AH171" s="351"/>
    </row>
    <row r="172" spans="1:34">
      <c r="A172" s="73"/>
      <c r="B172" s="430"/>
      <c r="C172" s="422"/>
      <c r="D172" s="428"/>
      <c r="E172" s="306"/>
      <c r="F172" s="306"/>
      <c r="G172" s="429"/>
      <c r="H172" s="431"/>
      <c r="I172" s="431"/>
      <c r="J172" s="442"/>
      <c r="K172" s="430"/>
      <c r="L172" s="447"/>
      <c r="M172" s="444"/>
      <c r="N172" s="351"/>
      <c r="O172" s="351"/>
      <c r="P172" s="351"/>
      <c r="Q172" s="351"/>
      <c r="R172" s="351"/>
      <c r="S172" s="351"/>
      <c r="AC172" s="351"/>
      <c r="AD172" s="351"/>
      <c r="AE172" s="351"/>
      <c r="AF172" s="351"/>
      <c r="AG172" s="351"/>
      <c r="AH172" s="351"/>
    </row>
    <row r="173" spans="1:42">
      <c r="A173" s="73"/>
      <c r="B173" s="430"/>
      <c r="C173" s="422"/>
      <c r="D173" s="306"/>
      <c r="E173" s="306"/>
      <c r="F173" s="306"/>
      <c r="G173" s="306"/>
      <c r="H173" s="431"/>
      <c r="I173" s="431"/>
      <c r="J173" s="442"/>
      <c r="K173" s="430"/>
      <c r="L173" s="447"/>
      <c r="M173" s="444"/>
      <c r="N173" s="351"/>
      <c r="O173" s="351"/>
      <c r="P173" s="351"/>
      <c r="Q173" s="351"/>
      <c r="R173" s="351"/>
      <c r="S173" s="351"/>
      <c r="W173" s="408"/>
      <c r="X173" s="408"/>
      <c r="Y173" s="408"/>
      <c r="Z173" s="408"/>
      <c r="AA173" s="408"/>
      <c r="AC173" s="351"/>
      <c r="AD173" s="351"/>
      <c r="AE173" s="351"/>
      <c r="AF173" s="351"/>
      <c r="AG173" s="351"/>
      <c r="AH173" s="351"/>
      <c r="AL173" s="408"/>
      <c r="AM173" s="408"/>
      <c r="AN173" s="408"/>
      <c r="AO173" s="408"/>
      <c r="AP173" s="408"/>
    </row>
    <row r="174" spans="1:43">
      <c r="A174" s="73"/>
      <c r="B174" s="430"/>
      <c r="C174" s="422"/>
      <c r="D174" s="306"/>
      <c r="E174" s="306"/>
      <c r="F174" s="306"/>
      <c r="G174" s="306"/>
      <c r="H174" s="431"/>
      <c r="I174" s="431"/>
      <c r="J174" s="442"/>
      <c r="K174" s="430"/>
      <c r="L174" s="447"/>
      <c r="M174" s="444"/>
      <c r="N174" s="351"/>
      <c r="O174" s="351"/>
      <c r="P174" s="351"/>
      <c r="Q174" s="351"/>
      <c r="R174" s="351"/>
      <c r="S174" s="351"/>
      <c r="W174" s="411"/>
      <c r="X174" s="453"/>
      <c r="AB174" s="135"/>
      <c r="AC174" s="351"/>
      <c r="AD174" s="351"/>
      <c r="AE174" s="351"/>
      <c r="AF174" s="351"/>
      <c r="AG174" s="351"/>
      <c r="AH174" s="351"/>
      <c r="AL174" s="411"/>
      <c r="AM174" s="453"/>
      <c r="AQ174" s="135"/>
    </row>
    <row r="175" spans="1:43">
      <c r="A175" s="73"/>
      <c r="B175" s="430"/>
      <c r="C175" s="306"/>
      <c r="D175" s="428"/>
      <c r="E175" s="306"/>
      <c r="F175" s="306"/>
      <c r="G175" s="306"/>
      <c r="H175" s="431"/>
      <c r="I175" s="431"/>
      <c r="J175" s="442"/>
      <c r="K175" s="430"/>
      <c r="L175" s="447"/>
      <c r="M175" s="444"/>
      <c r="N175" s="351"/>
      <c r="O175" s="351"/>
      <c r="P175" s="351"/>
      <c r="Q175" s="351"/>
      <c r="R175" s="351"/>
      <c r="S175" s="351"/>
      <c r="W175" s="411"/>
      <c r="X175" s="453"/>
      <c r="AB175" s="135"/>
      <c r="AC175" s="351"/>
      <c r="AD175" s="351"/>
      <c r="AE175" s="351"/>
      <c r="AF175" s="351"/>
      <c r="AG175" s="351"/>
      <c r="AH175" s="351"/>
      <c r="AL175" s="411"/>
      <c r="AM175" s="453"/>
      <c r="AQ175" s="135"/>
    </row>
    <row r="176" spans="1:34">
      <c r="A176" s="16"/>
      <c r="B176" s="16"/>
      <c r="C176" s="16"/>
      <c r="E176" s="16"/>
      <c r="F176" s="16"/>
      <c r="G176" s="16"/>
      <c r="H176" s="16"/>
      <c r="I176" s="16"/>
      <c r="J176" s="16"/>
      <c r="K176" s="157"/>
      <c r="L176" s="158"/>
      <c r="M176" s="159"/>
      <c r="N176" s="351"/>
      <c r="O176" s="351"/>
      <c r="P176" s="351"/>
      <c r="Q176" s="351"/>
      <c r="R176" s="351"/>
      <c r="S176" s="351"/>
      <c r="AC176" s="351"/>
      <c r="AD176" s="351"/>
      <c r="AE176" s="351"/>
      <c r="AF176" s="351"/>
      <c r="AG176" s="351"/>
      <c r="AH176" s="351"/>
    </row>
    <row r="177" spans="1:43">
      <c r="A177" s="16"/>
      <c r="B177" s="16"/>
      <c r="C177" s="16"/>
      <c r="E177" s="16"/>
      <c r="F177" s="16"/>
      <c r="G177" s="16"/>
      <c r="H177" s="16"/>
      <c r="I177" s="16"/>
      <c r="J177" s="16"/>
      <c r="K177" s="157"/>
      <c r="L177" s="158"/>
      <c r="M177" s="159"/>
      <c r="N177" s="351"/>
      <c r="O177" s="351"/>
      <c r="P177" s="351"/>
      <c r="Q177" s="351"/>
      <c r="R177" s="351"/>
      <c r="S177" s="351"/>
      <c r="W177" s="384"/>
      <c r="X177" s="454"/>
      <c r="AA177" s="135"/>
      <c r="AB177" s="135"/>
      <c r="AC177" s="351"/>
      <c r="AD177" s="351"/>
      <c r="AE177" s="351"/>
      <c r="AF177" s="351"/>
      <c r="AG177" s="351"/>
      <c r="AH177" s="351"/>
      <c r="AL177" s="384"/>
      <c r="AM177" s="454"/>
      <c r="AP177" s="135"/>
      <c r="AQ177" s="135"/>
    </row>
    <row r="178" spans="1:43">
      <c r="A178" s="16"/>
      <c r="B178" s="16"/>
      <c r="C178" s="16"/>
      <c r="E178" s="16"/>
      <c r="F178" s="16"/>
      <c r="G178" s="16"/>
      <c r="H178" s="16"/>
      <c r="I178" s="16"/>
      <c r="J178" s="16"/>
      <c r="K178" s="157"/>
      <c r="L178" s="158"/>
      <c r="M178" s="159"/>
      <c r="N178" s="351"/>
      <c r="O178" s="351"/>
      <c r="P178" s="351"/>
      <c r="Q178" s="351"/>
      <c r="R178" s="351"/>
      <c r="S178" s="351"/>
      <c r="W178" s="384"/>
      <c r="X178" s="454"/>
      <c r="AA178" s="135"/>
      <c r="AB178" s="135"/>
      <c r="AC178" s="351"/>
      <c r="AD178" s="351"/>
      <c r="AE178" s="351"/>
      <c r="AF178" s="351"/>
      <c r="AG178" s="351"/>
      <c r="AH178" s="351"/>
      <c r="AL178" s="384"/>
      <c r="AM178" s="454"/>
      <c r="AP178" s="135"/>
      <c r="AQ178" s="135"/>
    </row>
    <row r="179" spans="1:43">
      <c r="A179" s="16"/>
      <c r="B179" s="16"/>
      <c r="C179" s="16"/>
      <c r="E179" s="16"/>
      <c r="F179" s="16"/>
      <c r="G179" s="16"/>
      <c r="H179" s="16"/>
      <c r="I179" s="16"/>
      <c r="J179" s="16"/>
      <c r="K179" s="157"/>
      <c r="L179" s="158"/>
      <c r="M179" s="159"/>
      <c r="N179" s="351"/>
      <c r="O179" s="351"/>
      <c r="P179" s="351"/>
      <c r="Q179" s="351"/>
      <c r="R179" s="351"/>
      <c r="S179" s="351"/>
      <c r="W179" s="384"/>
      <c r="X179" s="454"/>
      <c r="AA179" s="135"/>
      <c r="AB179" s="135"/>
      <c r="AC179" s="351"/>
      <c r="AD179" s="351"/>
      <c r="AE179" s="351"/>
      <c r="AF179" s="351"/>
      <c r="AG179" s="351"/>
      <c r="AH179" s="351"/>
      <c r="AL179" s="384"/>
      <c r="AM179" s="454"/>
      <c r="AP179" s="135"/>
      <c r="AQ179" s="135"/>
    </row>
    <row r="180" spans="1:43">
      <c r="A180" s="16"/>
      <c r="B180" s="16"/>
      <c r="C180" s="16"/>
      <c r="E180" s="16"/>
      <c r="F180" s="16"/>
      <c r="G180" s="16"/>
      <c r="H180" s="16"/>
      <c r="I180" s="16"/>
      <c r="J180" s="16"/>
      <c r="K180" s="157"/>
      <c r="L180" s="158"/>
      <c r="M180" s="159"/>
      <c r="N180" s="351"/>
      <c r="O180" s="351"/>
      <c r="P180" s="351"/>
      <c r="Q180" s="351"/>
      <c r="R180" s="351"/>
      <c r="S180" s="351"/>
      <c r="W180" s="384"/>
      <c r="X180" s="455"/>
      <c r="AA180" s="135"/>
      <c r="AB180" s="135"/>
      <c r="AC180" s="351"/>
      <c r="AD180" s="351"/>
      <c r="AE180" s="351"/>
      <c r="AF180" s="351"/>
      <c r="AG180" s="351"/>
      <c r="AH180" s="351"/>
      <c r="AL180" s="384"/>
      <c r="AM180" s="455"/>
      <c r="AP180" s="135"/>
      <c r="AQ180" s="135"/>
    </row>
    <row r="181" spans="1:43">
      <c r="A181" s="16"/>
      <c r="B181" s="16"/>
      <c r="C181" s="16"/>
      <c r="E181" s="16"/>
      <c r="F181" s="16"/>
      <c r="G181" s="16"/>
      <c r="H181" s="16"/>
      <c r="I181" s="16"/>
      <c r="J181" s="16"/>
      <c r="K181" s="157"/>
      <c r="L181" s="158"/>
      <c r="M181" s="159"/>
      <c r="N181" s="351"/>
      <c r="O181" s="351"/>
      <c r="P181" s="351"/>
      <c r="Q181" s="351"/>
      <c r="R181" s="351"/>
      <c r="S181" s="351"/>
      <c r="W181" s="384"/>
      <c r="X181" s="455"/>
      <c r="AA181" s="135"/>
      <c r="AB181" s="135"/>
      <c r="AC181" s="351"/>
      <c r="AD181" s="351"/>
      <c r="AE181" s="351"/>
      <c r="AF181" s="351"/>
      <c r="AG181" s="351"/>
      <c r="AH181" s="351"/>
      <c r="AL181" s="384"/>
      <c r="AM181" s="455"/>
      <c r="AP181" s="135"/>
      <c r="AQ181" s="135"/>
    </row>
    <row r="182" spans="14:43">
      <c r="N182" s="351"/>
      <c r="O182" s="351"/>
      <c r="P182" s="351"/>
      <c r="Q182" s="351"/>
      <c r="R182" s="351"/>
      <c r="S182" s="351"/>
      <c r="W182" s="384"/>
      <c r="X182" s="455"/>
      <c r="AA182" s="135"/>
      <c r="AB182" s="135"/>
      <c r="AC182" s="351"/>
      <c r="AD182" s="351"/>
      <c r="AE182" s="351"/>
      <c r="AF182" s="351"/>
      <c r="AG182" s="351"/>
      <c r="AH182" s="351"/>
      <c r="AL182" s="384"/>
      <c r="AM182" s="455"/>
      <c r="AP182" s="135"/>
      <c r="AQ182" s="135"/>
    </row>
    <row r="183" spans="14:43">
      <c r="N183" s="351"/>
      <c r="O183" s="351"/>
      <c r="P183" s="351"/>
      <c r="Q183" s="351"/>
      <c r="R183" s="351"/>
      <c r="S183" s="351"/>
      <c r="W183" s="411"/>
      <c r="X183" s="456"/>
      <c r="Y183" s="457"/>
      <c r="Z183" s="457"/>
      <c r="AA183" s="458"/>
      <c r="AB183" s="135"/>
      <c r="AC183" s="351"/>
      <c r="AD183" s="351"/>
      <c r="AE183" s="351"/>
      <c r="AF183" s="351"/>
      <c r="AG183" s="351"/>
      <c r="AH183" s="351"/>
      <c r="AL183" s="411"/>
      <c r="AM183" s="456"/>
      <c r="AN183" s="457"/>
      <c r="AO183" s="457"/>
      <c r="AP183" s="458"/>
      <c r="AQ183" s="135"/>
    </row>
    <row r="184" spans="14:43">
      <c r="N184" s="368"/>
      <c r="O184" s="368"/>
      <c r="P184" s="368"/>
      <c r="Q184" s="368"/>
      <c r="R184" s="368"/>
      <c r="S184" s="368"/>
      <c r="T184" s="135"/>
      <c r="W184" s="411"/>
      <c r="X184" s="456"/>
      <c r="Y184" s="457"/>
      <c r="Z184" s="457"/>
      <c r="AA184" s="458"/>
      <c r="AB184" s="135"/>
      <c r="AC184" s="368"/>
      <c r="AD184" s="368"/>
      <c r="AE184" s="368"/>
      <c r="AF184" s="368"/>
      <c r="AG184" s="368"/>
      <c r="AH184" s="368"/>
      <c r="AI184" s="135"/>
      <c r="AL184" s="411"/>
      <c r="AM184" s="456"/>
      <c r="AN184" s="457"/>
      <c r="AO184" s="457"/>
      <c r="AP184" s="458"/>
      <c r="AQ184" s="135"/>
    </row>
    <row r="185" spans="14:42">
      <c r="N185" s="368"/>
      <c r="O185" s="368"/>
      <c r="P185" s="368"/>
      <c r="Q185" s="368"/>
      <c r="R185" s="368"/>
      <c r="S185" s="368"/>
      <c r="T185" s="135"/>
      <c r="W185" s="408"/>
      <c r="X185" s="408"/>
      <c r="Y185" s="408"/>
      <c r="Z185" s="408"/>
      <c r="AA185" s="408"/>
      <c r="AC185" s="368"/>
      <c r="AD185" s="368"/>
      <c r="AE185" s="368"/>
      <c r="AF185" s="368"/>
      <c r="AG185" s="368"/>
      <c r="AH185" s="368"/>
      <c r="AI185" s="135"/>
      <c r="AL185" s="408"/>
      <c r="AM185" s="408"/>
      <c r="AN185" s="408"/>
      <c r="AO185" s="408"/>
      <c r="AP185" s="408"/>
    </row>
    <row r="186" spans="14:35">
      <c r="N186" s="368"/>
      <c r="O186" s="368"/>
      <c r="P186" s="368"/>
      <c r="Q186" s="368"/>
      <c r="R186" s="368"/>
      <c r="S186" s="368"/>
      <c r="T186" s="135"/>
      <c r="AC186" s="368"/>
      <c r="AD186" s="368"/>
      <c r="AE186" s="368"/>
      <c r="AF186" s="368"/>
      <c r="AG186" s="368"/>
      <c r="AH186" s="368"/>
      <c r="AI186" s="135"/>
    </row>
    <row r="187" spans="18:35">
      <c r="R187" s="383"/>
      <c r="T187" s="135"/>
      <c r="AG187" s="383"/>
      <c r="AI187" s="135"/>
    </row>
    <row r="188" spans="14:35">
      <c r="N188" s="448"/>
      <c r="O188" s="448"/>
      <c r="P188" s="448"/>
      <c r="Q188" s="448"/>
      <c r="R188" s="448"/>
      <c r="S188" s="448"/>
      <c r="T188" s="135"/>
      <c r="AC188" s="448"/>
      <c r="AD188" s="448"/>
      <c r="AE188" s="448"/>
      <c r="AF188" s="448"/>
      <c r="AG188" s="448"/>
      <c r="AH188" s="448"/>
      <c r="AI188" s="135"/>
    </row>
    <row r="189" spans="14:35">
      <c r="N189" s="351"/>
      <c r="O189" s="351"/>
      <c r="P189" s="351"/>
      <c r="Q189" s="351"/>
      <c r="R189" s="351"/>
      <c r="S189" s="351"/>
      <c r="T189" s="135"/>
      <c r="AC189" s="351"/>
      <c r="AD189" s="351"/>
      <c r="AE189" s="351"/>
      <c r="AF189" s="351"/>
      <c r="AG189" s="351"/>
      <c r="AH189" s="351"/>
      <c r="AI189" s="135"/>
    </row>
    <row r="190" spans="1:35">
      <c r="A190" s="73"/>
      <c r="B190" s="430"/>
      <c r="C190" s="306"/>
      <c r="D190" s="430"/>
      <c r="E190" s="306"/>
      <c r="F190" s="306"/>
      <c r="G190" s="432"/>
      <c r="H190" s="433"/>
      <c r="I190" s="433"/>
      <c r="J190" s="442"/>
      <c r="K190" s="430"/>
      <c r="L190" s="447"/>
      <c r="M190" s="444"/>
      <c r="N190" s="351"/>
      <c r="O190" s="351"/>
      <c r="P190" s="351"/>
      <c r="Q190" s="351"/>
      <c r="R190" s="351"/>
      <c r="S190" s="384"/>
      <c r="T190" s="135"/>
      <c r="AC190" s="351"/>
      <c r="AD190" s="351"/>
      <c r="AE190" s="351"/>
      <c r="AF190" s="351"/>
      <c r="AG190" s="351"/>
      <c r="AH190" s="384"/>
      <c r="AI190" s="135"/>
    </row>
    <row r="191" spans="1:35">
      <c r="A191" s="73"/>
      <c r="B191" s="434"/>
      <c r="C191" s="306"/>
      <c r="D191" s="435"/>
      <c r="E191" s="434"/>
      <c r="F191" s="434"/>
      <c r="G191" s="432"/>
      <c r="H191" s="436"/>
      <c r="I191" s="438"/>
      <c r="J191" s="442"/>
      <c r="K191" s="449"/>
      <c r="L191" s="450"/>
      <c r="M191" s="444"/>
      <c r="N191" s="351"/>
      <c r="O191" s="351"/>
      <c r="P191" s="351"/>
      <c r="Q191" s="351"/>
      <c r="R191" s="351"/>
      <c r="S191" s="384"/>
      <c r="T191" s="135"/>
      <c r="AC191" s="351"/>
      <c r="AD191" s="351"/>
      <c r="AE191" s="351"/>
      <c r="AF191" s="351"/>
      <c r="AG191" s="351"/>
      <c r="AH191" s="384"/>
      <c r="AI191" s="135"/>
    </row>
    <row r="192" spans="1:35">
      <c r="A192" s="73"/>
      <c r="B192" s="434"/>
      <c r="C192" s="428"/>
      <c r="D192" s="428"/>
      <c r="E192" s="437"/>
      <c r="F192" s="434"/>
      <c r="G192" s="432"/>
      <c r="H192" s="438"/>
      <c r="I192" s="438"/>
      <c r="J192" s="442"/>
      <c r="K192" s="449"/>
      <c r="L192" s="450"/>
      <c r="M192" s="444"/>
      <c r="N192" s="351"/>
      <c r="O192" s="351"/>
      <c r="P192" s="351"/>
      <c r="Q192" s="351"/>
      <c r="R192" s="351"/>
      <c r="S192" s="384"/>
      <c r="T192" s="135"/>
      <c r="AC192" s="351"/>
      <c r="AD192" s="351"/>
      <c r="AE192" s="351"/>
      <c r="AF192" s="351"/>
      <c r="AG192" s="351"/>
      <c r="AH192" s="384"/>
      <c r="AI192" s="135"/>
    </row>
    <row r="193" spans="1:35">
      <c r="A193" s="73"/>
      <c r="B193" s="430"/>
      <c r="C193" s="428"/>
      <c r="D193" s="428"/>
      <c r="E193" s="306"/>
      <c r="F193" s="306"/>
      <c r="G193" s="306"/>
      <c r="H193" s="433"/>
      <c r="I193" s="433"/>
      <c r="J193" s="442"/>
      <c r="K193" s="430"/>
      <c r="L193" s="450"/>
      <c r="M193" s="444"/>
      <c r="N193" s="351"/>
      <c r="O193" s="351"/>
      <c r="P193" s="351"/>
      <c r="Q193" s="351"/>
      <c r="R193" s="351"/>
      <c r="S193" s="384"/>
      <c r="T193" s="135"/>
      <c r="AC193" s="351"/>
      <c r="AD193" s="351"/>
      <c r="AE193" s="351"/>
      <c r="AF193" s="351"/>
      <c r="AG193" s="351"/>
      <c r="AH193" s="384"/>
      <c r="AI193" s="135"/>
    </row>
    <row r="194" spans="1:35">
      <c r="A194" s="73"/>
      <c r="B194" s="430"/>
      <c r="C194" s="422"/>
      <c r="D194" s="428"/>
      <c r="E194" s="306"/>
      <c r="F194" s="306"/>
      <c r="G194" s="306"/>
      <c r="H194" s="433"/>
      <c r="I194" s="433"/>
      <c r="J194" s="442"/>
      <c r="K194" s="430"/>
      <c r="L194" s="450"/>
      <c r="M194" s="444"/>
      <c r="N194" s="351"/>
      <c r="O194" s="351"/>
      <c r="P194" s="351"/>
      <c r="Q194" s="351"/>
      <c r="R194" s="351"/>
      <c r="S194" s="384"/>
      <c r="T194" s="135"/>
      <c r="AC194" s="351"/>
      <c r="AD194" s="351"/>
      <c r="AE194" s="351"/>
      <c r="AF194" s="351"/>
      <c r="AG194" s="351"/>
      <c r="AH194" s="384"/>
      <c r="AI194" s="135"/>
    </row>
    <row r="195" spans="1:35">
      <c r="A195" s="73"/>
      <c r="B195" s="430"/>
      <c r="C195" s="428"/>
      <c r="D195" s="428"/>
      <c r="E195" s="306"/>
      <c r="F195" s="306"/>
      <c r="G195" s="306"/>
      <c r="H195" s="433"/>
      <c r="I195" s="436"/>
      <c r="J195" s="442"/>
      <c r="K195" s="430"/>
      <c r="L195" s="450"/>
      <c r="M195" s="444"/>
      <c r="N195" s="351"/>
      <c r="O195" s="351"/>
      <c r="P195" s="351"/>
      <c r="Q195" s="351"/>
      <c r="R195" s="351"/>
      <c r="S195" s="384"/>
      <c r="T195" s="135"/>
      <c r="AC195" s="351"/>
      <c r="AD195" s="351"/>
      <c r="AE195" s="351"/>
      <c r="AF195" s="351"/>
      <c r="AG195" s="351"/>
      <c r="AH195" s="384"/>
      <c r="AI195" s="135"/>
    </row>
    <row r="196" spans="1:35">
      <c r="A196" s="73"/>
      <c r="B196" s="430"/>
      <c r="C196" s="422"/>
      <c r="D196" s="306"/>
      <c r="E196" s="306"/>
      <c r="F196" s="306"/>
      <c r="G196" s="306"/>
      <c r="H196" s="433"/>
      <c r="I196" s="436"/>
      <c r="J196" s="442"/>
      <c r="K196" s="430"/>
      <c r="L196" s="450"/>
      <c r="M196" s="444"/>
      <c r="N196" s="351"/>
      <c r="O196" s="351"/>
      <c r="P196" s="351"/>
      <c r="Q196" s="351"/>
      <c r="R196" s="351"/>
      <c r="S196" s="384"/>
      <c r="T196" s="135"/>
      <c r="AC196" s="351"/>
      <c r="AD196" s="351"/>
      <c r="AE196" s="351"/>
      <c r="AF196" s="351"/>
      <c r="AG196" s="351"/>
      <c r="AH196" s="384"/>
      <c r="AI196" s="135"/>
    </row>
    <row r="197" spans="1:35">
      <c r="A197" s="73"/>
      <c r="B197" s="434"/>
      <c r="C197" s="428"/>
      <c r="D197" s="459"/>
      <c r="E197" s="434"/>
      <c r="F197" s="434"/>
      <c r="G197" s="460"/>
      <c r="H197" s="438"/>
      <c r="I197" s="438"/>
      <c r="J197" s="442"/>
      <c r="K197" s="434"/>
      <c r="L197" s="450"/>
      <c r="M197" s="444"/>
      <c r="N197" s="351"/>
      <c r="O197" s="351"/>
      <c r="P197" s="351"/>
      <c r="Q197" s="351"/>
      <c r="R197" s="351"/>
      <c r="S197" s="384"/>
      <c r="T197" s="135"/>
      <c r="AC197" s="351"/>
      <c r="AD197" s="351"/>
      <c r="AE197" s="351"/>
      <c r="AF197" s="351"/>
      <c r="AG197" s="351"/>
      <c r="AH197" s="384"/>
      <c r="AI197" s="135"/>
    </row>
    <row r="198" spans="1:35">
      <c r="A198" s="73"/>
      <c r="B198" s="434"/>
      <c r="C198" s="422"/>
      <c r="D198" s="428"/>
      <c r="E198" s="434"/>
      <c r="F198" s="434"/>
      <c r="G198" s="460"/>
      <c r="H198" s="438"/>
      <c r="I198" s="438"/>
      <c r="J198" s="442"/>
      <c r="K198" s="434"/>
      <c r="L198" s="450"/>
      <c r="M198" s="444"/>
      <c r="N198" s="467"/>
      <c r="O198" s="467"/>
      <c r="P198" s="467"/>
      <c r="Q198" s="467"/>
      <c r="R198" s="467"/>
      <c r="S198" s="384"/>
      <c r="T198" s="135"/>
      <c r="AC198" s="467"/>
      <c r="AD198" s="467"/>
      <c r="AE198" s="467"/>
      <c r="AF198" s="467"/>
      <c r="AG198" s="467"/>
      <c r="AH198" s="384"/>
      <c r="AI198" s="135"/>
    </row>
    <row r="199" spans="1:35">
      <c r="A199" s="73"/>
      <c r="B199" s="434"/>
      <c r="C199" s="422"/>
      <c r="D199" s="428"/>
      <c r="E199" s="434"/>
      <c r="F199" s="434"/>
      <c r="G199" s="460"/>
      <c r="H199" s="436"/>
      <c r="I199" s="438"/>
      <c r="J199" s="442"/>
      <c r="K199" s="434"/>
      <c r="L199" s="468"/>
      <c r="M199" s="444"/>
      <c r="N199" s="467"/>
      <c r="O199" s="467"/>
      <c r="P199" s="467"/>
      <c r="Q199" s="467"/>
      <c r="R199" s="467"/>
      <c r="S199" s="384"/>
      <c r="T199" s="135"/>
      <c r="AC199" s="467"/>
      <c r="AD199" s="467"/>
      <c r="AE199" s="467"/>
      <c r="AF199" s="467"/>
      <c r="AG199" s="467"/>
      <c r="AH199" s="384"/>
      <c r="AI199" s="135"/>
    </row>
    <row r="200" spans="1:35">
      <c r="A200" s="73"/>
      <c r="B200" s="434"/>
      <c r="C200" s="422"/>
      <c r="D200" s="461"/>
      <c r="E200" s="434"/>
      <c r="F200" s="434"/>
      <c r="G200" s="460"/>
      <c r="H200" s="436"/>
      <c r="I200" s="438"/>
      <c r="J200" s="442"/>
      <c r="K200" s="434"/>
      <c r="L200" s="468"/>
      <c r="M200" s="444"/>
      <c r="N200" s="467"/>
      <c r="O200" s="467"/>
      <c r="P200" s="467"/>
      <c r="Q200" s="467"/>
      <c r="R200" s="467"/>
      <c r="S200" s="384"/>
      <c r="T200" s="135"/>
      <c r="AC200" s="467"/>
      <c r="AD200" s="467"/>
      <c r="AE200" s="467"/>
      <c r="AF200" s="467"/>
      <c r="AG200" s="467"/>
      <c r="AH200" s="384"/>
      <c r="AI200" s="135"/>
    </row>
    <row r="201" spans="1:13">
      <c r="A201" s="73"/>
      <c r="B201" s="434"/>
      <c r="C201" s="422"/>
      <c r="D201" s="428"/>
      <c r="E201" s="434"/>
      <c r="F201" s="434"/>
      <c r="G201" s="460"/>
      <c r="H201" s="436"/>
      <c r="I201" s="438"/>
      <c r="J201" s="442"/>
      <c r="K201" s="434"/>
      <c r="L201" s="468"/>
      <c r="M201" s="444"/>
    </row>
    <row r="202" spans="1:13">
      <c r="A202" s="73"/>
      <c r="B202" s="434"/>
      <c r="C202" s="428"/>
      <c r="D202" s="428"/>
      <c r="E202" s="434"/>
      <c r="F202" s="434"/>
      <c r="G202" s="460"/>
      <c r="H202" s="438"/>
      <c r="I202" s="438"/>
      <c r="J202" s="442"/>
      <c r="K202" s="434"/>
      <c r="L202" s="468"/>
      <c r="M202" s="444"/>
    </row>
    <row r="203" spans="1:13">
      <c r="A203" s="73"/>
      <c r="B203" s="434"/>
      <c r="C203" s="256"/>
      <c r="D203" s="459"/>
      <c r="E203" s="462"/>
      <c r="F203" s="462"/>
      <c r="G203" s="256"/>
      <c r="H203" s="436"/>
      <c r="I203" s="436"/>
      <c r="J203" s="442"/>
      <c r="K203" s="469"/>
      <c r="L203" s="447"/>
      <c r="M203" s="444"/>
    </row>
    <row r="204" spans="1:13">
      <c r="A204" s="73"/>
      <c r="B204" s="434"/>
      <c r="C204" s="422"/>
      <c r="D204" s="428"/>
      <c r="E204" s="434"/>
      <c r="F204" s="434"/>
      <c r="G204" s="460"/>
      <c r="H204" s="436"/>
      <c r="I204" s="463"/>
      <c r="J204" s="442"/>
      <c r="K204" s="449"/>
      <c r="L204" s="470"/>
      <c r="M204" s="444"/>
    </row>
    <row r="205" spans="1:13">
      <c r="A205" s="73"/>
      <c r="B205" s="434"/>
      <c r="C205" s="422"/>
      <c r="D205" s="428"/>
      <c r="E205" s="434"/>
      <c r="F205" s="434"/>
      <c r="G205" s="460"/>
      <c r="H205" s="463"/>
      <c r="I205" s="463"/>
      <c r="J205" s="442"/>
      <c r="K205" s="449"/>
      <c r="L205" s="468"/>
      <c r="M205" s="444"/>
    </row>
    <row r="206" spans="1:13">
      <c r="A206" s="73"/>
      <c r="B206" s="434"/>
      <c r="C206" s="422"/>
      <c r="D206" s="428"/>
      <c r="E206" s="434"/>
      <c r="F206" s="434"/>
      <c r="G206" s="460"/>
      <c r="H206" s="463"/>
      <c r="I206" s="463"/>
      <c r="J206" s="442"/>
      <c r="K206" s="449"/>
      <c r="L206" s="468"/>
      <c r="M206" s="444"/>
    </row>
    <row r="207" spans="1:13">
      <c r="A207" s="73"/>
      <c r="B207" s="434"/>
      <c r="C207" s="422"/>
      <c r="D207" s="428"/>
      <c r="E207" s="434"/>
      <c r="F207" s="434"/>
      <c r="G207" s="460"/>
      <c r="H207" s="463"/>
      <c r="I207" s="463"/>
      <c r="J207" s="442"/>
      <c r="K207" s="449"/>
      <c r="L207" s="468"/>
      <c r="M207" s="444"/>
    </row>
    <row r="208" spans="1:13">
      <c r="A208" s="73"/>
      <c r="B208" s="464"/>
      <c r="C208" s="428"/>
      <c r="D208" s="459"/>
      <c r="E208" s="449"/>
      <c r="F208" s="465"/>
      <c r="G208" s="466"/>
      <c r="H208" s="466"/>
      <c r="I208" s="466"/>
      <c r="J208" s="442"/>
      <c r="K208" s="471"/>
      <c r="L208" s="447"/>
      <c r="M208" s="444"/>
    </row>
    <row r="209" spans="4:13">
      <c r="D209"/>
      <c r="L209" s="472"/>
      <c r="M209"/>
    </row>
    <row r="210" spans="4:13">
      <c r="D210"/>
      <c r="L210" s="472"/>
      <c r="M210"/>
    </row>
    <row r="211" spans="4:13">
      <c r="D211"/>
      <c r="L211" s="472"/>
      <c r="M211"/>
    </row>
    <row r="212" spans="4:13">
      <c r="D212"/>
      <c r="L212" s="472"/>
      <c r="M212"/>
    </row>
    <row r="213" spans="4:13">
      <c r="D213"/>
      <c r="L213" s="472"/>
      <c r="M213"/>
    </row>
    <row r="214" spans="4:13">
      <c r="D214"/>
      <c r="L214" s="472"/>
      <c r="M214"/>
    </row>
    <row r="215" spans="4:13">
      <c r="D215"/>
      <c r="L215" s="472"/>
      <c r="M215"/>
    </row>
    <row r="216" spans="4:13">
      <c r="D216"/>
      <c r="L216" s="472"/>
      <c r="M216"/>
    </row>
    <row r="217" spans="4:13">
      <c r="D217"/>
      <c r="L217" s="472"/>
      <c r="M217"/>
    </row>
    <row r="218" spans="4:13">
      <c r="D218"/>
      <c r="L218" s="472"/>
      <c r="M218"/>
    </row>
    <row r="219" spans="4:13">
      <c r="D219"/>
      <c r="L219" s="472"/>
      <c r="M219"/>
    </row>
    <row r="220" spans="4:13">
      <c r="D220"/>
      <c r="L220" s="472"/>
      <c r="M220"/>
    </row>
    <row r="221" spans="4:13">
      <c r="D221"/>
      <c r="L221" s="472"/>
      <c r="M221"/>
    </row>
    <row r="222" spans="4:13">
      <c r="D222"/>
      <c r="L222" s="472"/>
      <c r="M222"/>
    </row>
    <row r="223" spans="4:13">
      <c r="D223"/>
      <c r="L223" s="472"/>
      <c r="M223"/>
    </row>
    <row r="224" spans="4:13">
      <c r="D224"/>
      <c r="L224" s="472"/>
      <c r="M224"/>
    </row>
    <row r="225" spans="4:13">
      <c r="D225"/>
      <c r="L225" s="472"/>
      <c r="M225"/>
    </row>
    <row r="226" spans="4:13">
      <c r="D226"/>
      <c r="L226" s="472"/>
      <c r="M226"/>
    </row>
    <row r="227" spans="4:13">
      <c r="D227"/>
      <c r="L227" s="472"/>
      <c r="M227"/>
    </row>
    <row r="228" spans="4:13">
      <c r="D228"/>
      <c r="L228" s="472"/>
      <c r="M228"/>
    </row>
    <row r="229" spans="4:13">
      <c r="D229"/>
      <c r="L229" s="472"/>
      <c r="M229"/>
    </row>
    <row r="230" spans="4:13">
      <c r="D230"/>
      <c r="L230" s="472"/>
      <c r="M230"/>
    </row>
    <row r="231" spans="4:13">
      <c r="D231"/>
      <c r="L231" s="472"/>
      <c r="M231"/>
    </row>
    <row r="232" spans="4:13">
      <c r="D232"/>
      <c r="L232" s="472"/>
      <c r="M232"/>
    </row>
    <row r="233" spans="4:13">
      <c r="D233"/>
      <c r="L233" s="472"/>
      <c r="M233"/>
    </row>
    <row r="234" spans="4:13">
      <c r="D234"/>
      <c r="L234" s="472"/>
      <c r="M234"/>
    </row>
    <row r="235" spans="4:13">
      <c r="D235"/>
      <c r="L235" s="472"/>
      <c r="M235"/>
    </row>
    <row r="236" spans="4:13">
      <c r="D236"/>
      <c r="L236" s="472"/>
      <c r="M236"/>
    </row>
    <row r="237" spans="4:13">
      <c r="D237"/>
      <c r="L237" s="472"/>
      <c r="M237"/>
    </row>
    <row r="238" spans="4:13">
      <c r="D238"/>
      <c r="L238" s="472"/>
      <c r="M238"/>
    </row>
    <row r="239" spans="4:13">
      <c r="D239"/>
      <c r="L239" s="472"/>
      <c r="M239"/>
    </row>
    <row r="240" spans="4:13">
      <c r="D240"/>
      <c r="L240" s="472"/>
      <c r="M240"/>
    </row>
    <row r="241" spans="4:13">
      <c r="D241"/>
      <c r="L241" s="472"/>
      <c r="M241"/>
    </row>
    <row r="242" spans="4:13">
      <c r="D242"/>
      <c r="L242" s="472"/>
      <c r="M242"/>
    </row>
    <row r="243" spans="4:13">
      <c r="D243"/>
      <c r="L243" s="472"/>
      <c r="M243"/>
    </row>
    <row r="244" spans="4:13">
      <c r="D244"/>
      <c r="L244" s="472"/>
      <c r="M244"/>
    </row>
    <row r="245" spans="4:13">
      <c r="D245"/>
      <c r="L245" s="472"/>
      <c r="M245"/>
    </row>
    <row r="246" spans="4:13">
      <c r="D246"/>
      <c r="L246" s="472"/>
      <c r="M246"/>
    </row>
    <row r="247" spans="4:13">
      <c r="D247"/>
      <c r="L247" s="472"/>
      <c r="M247"/>
    </row>
    <row r="248" spans="4:13">
      <c r="D248"/>
      <c r="L248" s="472"/>
      <c r="M248"/>
    </row>
    <row r="249" spans="4:13">
      <c r="D249"/>
      <c r="L249" s="472"/>
      <c r="M249"/>
    </row>
    <row r="250" spans="4:13">
      <c r="D250"/>
      <c r="L250" s="472"/>
      <c r="M250"/>
    </row>
    <row r="251" spans="4:13">
      <c r="D251"/>
      <c r="L251" s="472"/>
      <c r="M251"/>
    </row>
    <row r="252" spans="4:13">
      <c r="D252"/>
      <c r="L252" s="472"/>
      <c r="M252"/>
    </row>
    <row r="253" spans="4:13">
      <c r="D253"/>
      <c r="L253" s="472"/>
      <c r="M253"/>
    </row>
    <row r="254" spans="4:13">
      <c r="D254"/>
      <c r="L254" s="472"/>
      <c r="M254"/>
    </row>
    <row r="255" spans="4:13">
      <c r="D255"/>
      <c r="L255" s="472"/>
      <c r="M255"/>
    </row>
    <row r="256" spans="4:13">
      <c r="D256"/>
      <c r="L256" s="472"/>
      <c r="M256"/>
    </row>
    <row r="257" spans="4:13">
      <c r="D257"/>
      <c r="L257" s="472"/>
      <c r="M257"/>
    </row>
    <row r="258" spans="3:3">
      <c r="C258" s="408"/>
    </row>
    <row r="259" spans="3:3">
      <c r="C259" s="408"/>
    </row>
    <row r="260" spans="3:3">
      <c r="C260" s="408"/>
    </row>
    <row r="261" spans="3:3">
      <c r="C261" s="408"/>
    </row>
    <row r="262" spans="3:3">
      <c r="C262" s="408"/>
    </row>
    <row r="263" spans="3:3">
      <c r="C263" s="408"/>
    </row>
    <row r="264" spans="3:3">
      <c r="C264" s="408"/>
    </row>
    <row r="265" spans="3:3">
      <c r="C265" s="408"/>
    </row>
    <row r="266" spans="3:3">
      <c r="C266" s="408"/>
    </row>
    <row r="267" spans="3:3">
      <c r="C267" s="408"/>
    </row>
    <row r="268" spans="3:3">
      <c r="C268" s="408"/>
    </row>
    <row r="269" spans="3:3">
      <c r="C269" s="408"/>
    </row>
    <row r="270" spans="3:3">
      <c r="C270" s="408"/>
    </row>
    <row r="271" spans="3:3">
      <c r="C271" s="408"/>
    </row>
    <row r="272" spans="3:3">
      <c r="C272" s="408"/>
    </row>
    <row r="273" spans="3:3">
      <c r="C273" s="408"/>
    </row>
    <row r="274" spans="3:3">
      <c r="C274" s="408"/>
    </row>
    <row r="275" spans="3:3">
      <c r="C275" s="408"/>
    </row>
    <row r="276" spans="3:3">
      <c r="C276" s="408"/>
    </row>
    <row r="277" spans="3:3">
      <c r="C277" s="408"/>
    </row>
    <row r="278" spans="3:3">
      <c r="C278" s="408"/>
    </row>
    <row r="279" spans="3:3">
      <c r="C279" s="408"/>
    </row>
    <row r="280" spans="3:3">
      <c r="C280" s="408"/>
    </row>
    <row r="281" spans="3:3">
      <c r="C281" s="408"/>
    </row>
    <row r="282" spans="3:3">
      <c r="C282" s="408"/>
    </row>
    <row r="283" spans="3:3">
      <c r="C283" s="408"/>
    </row>
    <row r="284" spans="3:3">
      <c r="C284" s="408"/>
    </row>
    <row r="285" spans="3:3">
      <c r="C285" s="408"/>
    </row>
    <row r="286" spans="3:3">
      <c r="C286" s="408"/>
    </row>
    <row r="287" spans="3:3">
      <c r="C287" s="408"/>
    </row>
    <row r="288" spans="3:3">
      <c r="C288" s="408"/>
    </row>
    <row r="289" spans="3:3">
      <c r="C289" s="408"/>
    </row>
    <row r="290" spans="3:3">
      <c r="C290" s="408"/>
    </row>
  </sheetData>
  <mergeCells count="3">
    <mergeCell ref="B1:D1"/>
    <mergeCell ref="B2:C2"/>
    <mergeCell ref="A160:B160"/>
  </mergeCells>
  <conditionalFormatting sqref="F127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dataValidations count="37">
    <dataValidation type="list" allowBlank="1" showInputMessage="1" showErrorMessage="1" sqref="C4 C52 D204 D205 D206:D207">
      <formula1>$BA$11:$BA$1481</formula1>
    </dataValidation>
    <dataValidation type="list" allowBlank="1" showInputMessage="1" showErrorMessage="1" sqref="C122:C123">
      <formula1>$BC$11:$BC$1521</formula1>
    </dataValidation>
    <dataValidation type="list" allowBlank="1" showInputMessage="1" showErrorMessage="1" sqref="C16 C17 D22 C64 C65 D70 D175 D195 D192:D193">
      <formula1>$BA$11:$BA$1484</formula1>
    </dataValidation>
    <dataValidation type="list" allowBlank="1" showInputMessage="1" showErrorMessage="1" sqref="C30 C78">
      <formula1>$BC$12:$BC$1538</formula1>
    </dataValidation>
    <dataValidation type="list" allowBlank="1" showInputMessage="1" showErrorMessage="1" sqref="C5 D15 C18 C19 D21 D24 D25 C26 C53 D63 C66 C67 D69 D72 D73 C74 D7:D10 D55:D58">
      <formula1>$BA$11:$BA$1479</formula1>
    </dataValidation>
    <dataValidation type="list" allowBlank="1" showInputMessage="1" showErrorMessage="1" sqref="C125 C134 C136 C150 D126:D127">
      <formula1>$BC$11:$BC$1518</formula1>
    </dataValidation>
    <dataValidation type="list" allowBlank="1" showInputMessage="1" showErrorMessage="1" sqref="C6 C54">
      <formula1>$BA$11:$BA$1492</formula1>
    </dataValidation>
    <dataValidation type="list" allowBlank="1" showInputMessage="1" showErrorMessage="1" sqref="D13 D14 D20 C23 D27 D61 D62 D68 C71 D75 D194 C195 C197 D199 D201 C202 C208 C192:C193">
      <formula1>$BA$11:$BA$1483</formula1>
    </dataValidation>
    <dataValidation type="list" allowBlank="1" showInputMessage="1" showErrorMessage="1" sqref="D28 D76">
      <formula1>$BC$11:$BC$1574</formula1>
    </dataValidation>
    <dataValidation type="list" allowBlank="1" showInputMessage="1" showErrorMessage="1" sqref="C151 D152">
      <formula1>$BC$11:$BC$1510</formula1>
    </dataValidation>
    <dataValidation type="list" allowBlank="1" showInputMessage="1" showErrorMessage="1" sqref="D29 D77 D31:D33 D79:D81">
      <formula1>$BA$7:$BA$1460</formula1>
    </dataValidation>
    <dataValidation type="list" allowBlank="1" showInputMessage="1" showErrorMessage="1" sqref="C36:D36">
      <formula1>$BB$13:$BB$1527</formula1>
    </dataValidation>
    <dataValidation type="list" allowBlank="1" showInputMessage="1" showErrorMessage="1" sqref="D163 D167 D169 D170 D171:D172">
      <formula1>$BA$11:$BA$1491</formula1>
    </dataValidation>
    <dataValidation type="list" allowBlank="1" showInputMessage="1" showErrorMessage="1" sqref="C145 C146">
      <formula1>$BC$11:$BC$1511</formula1>
    </dataValidation>
    <dataValidation type="list" allowBlank="1" showInputMessage="1" showErrorMessage="1" sqref="C39">
      <formula1>$BD$11:$BD$1463</formula1>
    </dataValidation>
    <dataValidation type="list" allowBlank="1" showInputMessage="1" showErrorMessage="1" sqref="D40">
      <formula1>$BD$10:$BD$1462</formula1>
    </dataValidation>
    <dataValidation type="list" allowBlank="1" showInputMessage="1" showErrorMessage="1" sqref="C42">
      <formula1>$BD$11:$BD$1455</formula1>
    </dataValidation>
    <dataValidation type="list" allowBlank="1" showInputMessage="1" showErrorMessage="1" sqref="D43">
      <formula1>$BE$11:$BE$1464</formula1>
    </dataValidation>
    <dataValidation type="list" allowBlank="1" showInputMessage="1" showErrorMessage="1" sqref="D47">
      <formula1>$BE$11:$BE$1468</formula1>
    </dataValidation>
    <dataValidation type="list" allowBlank="1" showInputMessage="1" showErrorMessage="1" sqref="C101 C102">
      <formula1>$BC$11:$BC$1557</formula1>
    </dataValidation>
    <dataValidation type="list" allowBlank="1" showInputMessage="1" showErrorMessage="1" sqref="C105">
      <formula1>$BC$11:$BC$1547</formula1>
    </dataValidation>
    <dataValidation type="list" allowBlank="1" showInputMessage="1" showErrorMessage="1" sqref="C148:C149">
      <formula1>$BC$11:$BC$1516</formula1>
    </dataValidation>
    <dataValidation type="list" allowBlank="1" showInputMessage="1" showErrorMessage="1" sqref="C114 C117">
      <formula1>$BC$11:$BC$1558</formula1>
    </dataValidation>
    <dataValidation type="list" allowBlank="1" showInputMessage="1" showErrorMessage="1" sqref="D11:D12 D59:D60">
      <formula1>$BA$11:$BA$1488</formula1>
    </dataValidation>
    <dataValidation type="list" allowBlank="1" showInputMessage="1" showErrorMessage="1" sqref="C137 C138 C140">
      <formula1>$BC$10:$BC$1510</formula1>
    </dataValidation>
    <dataValidation type="list" allowBlank="1" showInputMessage="1" showErrorMessage="1" sqref="C116">
      <formula1>$BC$11:$BC$1549</formula1>
    </dataValidation>
    <dataValidation type="list" allowBlank="1" showInputMessage="1" showErrorMessage="1" sqref="C124">
      <formula1>$BC$11:$BC$1560</formula1>
    </dataValidation>
    <dataValidation allowBlank="1" showInputMessage="1" sqref="L131"/>
    <dataValidation type="list" allowBlank="1" showInputMessage="1" showErrorMessage="1" sqref="C139 C142">
      <formula1>$BC$11:$BC$1552</formula1>
    </dataValidation>
    <dataValidation type="list" allowBlank="1" showInputMessage="1" showErrorMessage="1" sqref="C147">
      <formula1>$BC$11:$BC$1508</formula1>
    </dataValidation>
    <dataValidation type="list" allowBlank="1" showInputMessage="1" showErrorMessage="1" sqref="C158">
      <formula1>$BC$10:$BC$1511</formula1>
    </dataValidation>
    <dataValidation type="list" allowBlank="1" showInputMessage="1" showErrorMessage="1" sqref="C108:C109">
      <formula1>$BC$11:$BC$1548</formula1>
    </dataValidation>
    <dataValidation type="list" allowBlank="1" showInputMessage="1" showErrorMessage="1" sqref="D160 C120:C121">
      <formula1>$BC$11:$BC$1553</formula1>
    </dataValidation>
    <dataValidation type="list" allowBlank="1" showInputMessage="1" showErrorMessage="1" sqref="D161 D164 D166">
      <formula1>$BA$11:$BA$1487</formula1>
    </dataValidation>
    <dataValidation type="list" allowBlank="1" showInputMessage="1" showErrorMessage="1" sqref="D198">
      <formula1>$BA$11:$BA$1482</formula1>
    </dataValidation>
    <dataValidation type="list" allowBlank="1" showInputMessage="1" showErrorMessage="1" sqref="D202">
      <formula1>$BA$11:$BA$1490</formula1>
    </dataValidation>
    <dataValidation type="list" allowBlank="1" showInputMessage="1" showErrorMessage="1" sqref="C143:C144">
      <formula1>$BC$11:$BC$1513</formula1>
    </dataValidation>
  </dataValidations>
  <pageMargins left="0" right="0" top="0.5" bottom="0.5" header="0.3" footer="0.3"/>
  <pageSetup paperSize="9" scale="6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F7"/>
  <sheetViews>
    <sheetView workbookViewId="0">
      <selection activeCell="D7" sqref="D7"/>
    </sheetView>
  </sheetViews>
  <sheetFormatPr defaultColWidth="9" defaultRowHeight="15" outlineLevelRow="6" outlineLevelCol="5"/>
  <cols>
    <col min="1" max="1" width="4.42857142857143" customWidth="1"/>
    <col min="2" max="2" width="8.85714285714286" customWidth="1"/>
    <col min="3" max="3" width="33.5714285714286" customWidth="1"/>
    <col min="4" max="4" width="40" customWidth="1"/>
    <col min="5" max="5" width="30.1428571428571" customWidth="1"/>
    <col min="6" max="6" width="17.1428571428571" customWidth="1"/>
  </cols>
  <sheetData>
    <row r="2" ht="34.5" customHeight="1" spans="2:5">
      <c r="B2" s="9" t="s">
        <v>198</v>
      </c>
      <c r="C2" s="9" t="s">
        <v>295</v>
      </c>
      <c r="D2" s="9" t="s">
        <v>16</v>
      </c>
      <c r="E2" s="9" t="s">
        <v>209</v>
      </c>
    </row>
    <row r="3" ht="49.5" customHeight="1" spans="2:6">
      <c r="B3" s="10">
        <v>1</v>
      </c>
      <c r="C3" s="11" t="s">
        <v>296</v>
      </c>
      <c r="D3" s="12" t="s">
        <v>297</v>
      </c>
      <c r="E3" s="13" t="s">
        <v>298</v>
      </c>
      <c r="F3" s="14" t="s">
        <v>299</v>
      </c>
    </row>
    <row r="4" ht="42" customHeight="1" spans="2:6">
      <c r="B4" s="10">
        <f t="shared" ref="B4:B6" si="0">+B3+1</f>
        <v>2</v>
      </c>
      <c r="C4" s="11" t="s">
        <v>300</v>
      </c>
      <c r="D4" s="12" t="s">
        <v>301</v>
      </c>
      <c r="E4" s="13" t="s">
        <v>302</v>
      </c>
      <c r="F4" s="15" t="s">
        <v>43</v>
      </c>
    </row>
    <row r="5" ht="35.25" customHeight="1" spans="2:6">
      <c r="B5" s="10">
        <f t="shared" si="0"/>
        <v>3</v>
      </c>
      <c r="C5" s="11" t="s">
        <v>303</v>
      </c>
      <c r="D5" s="12" t="s">
        <v>304</v>
      </c>
      <c r="E5" s="13" t="s">
        <v>305</v>
      </c>
      <c r="F5" s="15"/>
    </row>
    <row r="6" ht="39" customHeight="1" spans="2:6">
      <c r="B6" s="10">
        <f t="shared" si="0"/>
        <v>4</v>
      </c>
      <c r="C6" s="11" t="s">
        <v>306</v>
      </c>
      <c r="D6" s="12" t="s">
        <v>307</v>
      </c>
      <c r="E6" s="13" t="s">
        <v>308</v>
      </c>
      <c r="F6" s="15" t="s">
        <v>309</v>
      </c>
    </row>
    <row r="7" ht="42" customHeight="1" spans="2:6">
      <c r="B7" s="10">
        <v>5</v>
      </c>
      <c r="C7" s="11" t="s">
        <v>310</v>
      </c>
      <c r="D7" s="12" t="s">
        <v>311</v>
      </c>
      <c r="E7" s="13" t="s">
        <v>312</v>
      </c>
      <c r="F7" s="15"/>
    </row>
  </sheetData>
  <mergeCells count="2">
    <mergeCell ref="F4:F5"/>
    <mergeCell ref="F6:F7"/>
  </mergeCells>
  <pageMargins left="0.7" right="0.7" top="0.75" bottom="0.75" header="0.3" footer="0.3"/>
  <pageSetup paperSize="9" scale="8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workbookViewId="0">
      <selection activeCell="D7" sqref="D7"/>
    </sheetView>
  </sheetViews>
  <sheetFormatPr defaultColWidth="9" defaultRowHeight="15"/>
  <cols>
    <col min="1" max="1" width="20.1428571428571" customWidth="1"/>
    <col min="2" max="2" width="9" customWidth="1"/>
    <col min="6" max="6" width="3.71428571428571" customWidth="1"/>
    <col min="7" max="11" width="23.7142857142857" customWidth="1"/>
  </cols>
  <sheetData>
    <row r="1" spans="1:10">
      <c r="A1" t="s">
        <v>313</v>
      </c>
      <c r="B1" t="s">
        <v>314</v>
      </c>
      <c r="C1" t="s">
        <v>315</v>
      </c>
      <c r="D1" t="s">
        <v>123</v>
      </c>
      <c r="G1" s="1" t="s">
        <v>316</v>
      </c>
      <c r="H1" s="1" t="s">
        <v>317</v>
      </c>
      <c r="I1" s="6" t="s">
        <v>318</v>
      </c>
      <c r="J1" s="1" t="s">
        <v>319</v>
      </c>
    </row>
    <row r="2" ht="15.75" spans="1:10">
      <c r="A2" t="s">
        <v>320</v>
      </c>
      <c r="B2" t="s">
        <v>321</v>
      </c>
      <c r="C2" t="s">
        <v>322</v>
      </c>
      <c r="D2">
        <v>2015</v>
      </c>
      <c r="G2" s="2" t="s">
        <v>323</v>
      </c>
      <c r="H2" s="3">
        <v>407798</v>
      </c>
      <c r="I2" s="3">
        <v>136376</v>
      </c>
      <c r="J2" s="7">
        <v>15876</v>
      </c>
    </row>
    <row r="3" ht="15.75" spans="1:10">
      <c r="A3" t="s">
        <v>2</v>
      </c>
      <c r="B3" t="s">
        <v>324</v>
      </c>
      <c r="C3" t="s">
        <v>325</v>
      </c>
      <c r="D3">
        <v>2016</v>
      </c>
      <c r="G3" s="4" t="s">
        <v>326</v>
      </c>
      <c r="H3" s="5">
        <v>578344</v>
      </c>
      <c r="I3" s="5">
        <v>173870</v>
      </c>
      <c r="J3" s="8">
        <v>26040</v>
      </c>
    </row>
    <row r="4" ht="15.75" spans="2:10">
      <c r="B4" t="s">
        <v>323</v>
      </c>
      <c r="C4" t="s">
        <v>327</v>
      </c>
      <c r="D4">
        <v>2017</v>
      </c>
      <c r="G4" s="4" t="s">
        <v>321</v>
      </c>
      <c r="H4" s="5">
        <v>1941933</v>
      </c>
      <c r="I4" s="5">
        <v>618912</v>
      </c>
      <c r="J4" s="8">
        <v>77135</v>
      </c>
    </row>
    <row r="5" ht="15.75" spans="2:10">
      <c r="B5" t="s">
        <v>326</v>
      </c>
      <c r="C5" t="s">
        <v>328</v>
      </c>
      <c r="D5">
        <v>2018</v>
      </c>
      <c r="G5" s="4" t="s">
        <v>324</v>
      </c>
      <c r="H5" s="5">
        <v>731437</v>
      </c>
      <c r="I5" s="5">
        <v>222656</v>
      </c>
      <c r="J5" s="8">
        <v>36256</v>
      </c>
    </row>
    <row r="6" ht="15.75" spans="2:10">
      <c r="B6" t="s">
        <v>4</v>
      </c>
      <c r="C6" t="s">
        <v>329</v>
      </c>
      <c r="D6">
        <v>2019</v>
      </c>
      <c r="G6" s="4" t="s">
        <v>4</v>
      </c>
      <c r="H6" s="5">
        <v>193100</v>
      </c>
      <c r="I6" s="5">
        <v>40551</v>
      </c>
      <c r="J6" s="8">
        <v>5480</v>
      </c>
    </row>
    <row r="7" spans="3:3">
      <c r="C7" t="s">
        <v>330</v>
      </c>
    </row>
    <row r="8" spans="3:3">
      <c r="C8" t="s">
        <v>331</v>
      </c>
    </row>
    <row r="9" spans="3:3">
      <c r="C9" t="s">
        <v>332</v>
      </c>
    </row>
    <row r="10" spans="3:3">
      <c r="C10" t="s">
        <v>333</v>
      </c>
    </row>
    <row r="11" spans="3:3">
      <c r="C11" t="s">
        <v>334</v>
      </c>
    </row>
    <row r="12" spans="3:3">
      <c r="C12" t="s">
        <v>335</v>
      </c>
    </row>
    <row r="13" spans="3:3">
      <c r="C13" t="s">
        <v>336</v>
      </c>
    </row>
  </sheetData>
  <pageMargins left="0.7" right="0.7" top="0.75" bottom="0.75" header="0.3" footer="0.3"/>
  <pageSetup paperSize="9" orientation="portrait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HIO</vt:lpstr>
      <vt:lpstr>HCP</vt:lpstr>
      <vt:lpstr>Admission</vt:lpstr>
      <vt:lpstr>PPN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Abid Hussain</dc:creator>
  <cp:lastModifiedBy>Shamim</cp:lastModifiedBy>
  <dcterms:created xsi:type="dcterms:W3CDTF">2015-03-26T22:17:00Z</dcterms:created>
  <cp:lastPrinted>2020-01-07T08:27:00Z</cp:lastPrinted>
  <dcterms:modified xsi:type="dcterms:W3CDTF">2021-11-04T08:10:00Z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1033-11.2.0.10351</vt:lpwstr>
  </property>
  <property fmtid="{D5CDD505-2E9C-101B-9397-08002B2CF9AE}" pid="3" name="ICV">
    <vt:lpwstr>8D35A9F55E924085AFE684FEB1FAB4DF</vt:lpwstr>
  </property>
</Properties>
</file>